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astmidlandscca-my.sharepoint.com/personal/alex_linton_eastmidlands-cca_gov_uk/Documents/Bus issues/BSIP Delivery Plans/Submission 20250331/"/>
    </mc:Choice>
  </mc:AlternateContent>
  <xr:revisionPtr revIDLastSave="2" documentId="8_{947E97EF-83E8-4BC5-9B44-D5EEFA3C78AD}" xr6:coauthVersionLast="47" xr6:coauthVersionMax="47" xr10:uidLastSave="{7F958162-18A4-41BE-B381-744349067DAE}"/>
  <bookViews>
    <workbookView xWindow="30780" yWindow="135" windowWidth="25335" windowHeight="14790" firstSheet="1" activeTab="1" xr2:uid="{CE7927BE-EA10-4A2A-96C2-8ECAB1AF9E3E}"/>
  </bookViews>
  <sheets>
    <sheet name="Instructions" sheetId="7" r:id="rId1"/>
    <sheet name="LTA's" sheetId="16" r:id="rId2"/>
    <sheet name="Scheme categories list"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9" i="16" l="1"/>
  <c r="G69" i="16"/>
  <c r="H69" i="16"/>
  <c r="I69" i="16"/>
  <c r="J69" i="16"/>
  <c r="K69" i="16"/>
  <c r="L69" i="16"/>
  <c r="M69" i="16"/>
  <c r="N69" i="16"/>
  <c r="O69" i="16"/>
  <c r="P69" i="16"/>
  <c r="E69" i="16"/>
  <c r="P68" i="16"/>
  <c r="M68" i="16"/>
  <c r="J68" i="16"/>
  <c r="G68" i="16"/>
  <c r="I65" i="16"/>
  <c r="F65" i="16" s="1"/>
  <c r="G65" i="16" s="1"/>
  <c r="P65" i="16"/>
  <c r="P66" i="16"/>
  <c r="P67" i="16"/>
  <c r="M65" i="16"/>
  <c r="M66" i="16"/>
  <c r="M67" i="16"/>
  <c r="J65" i="16"/>
  <c r="J66" i="16"/>
  <c r="J67" i="16"/>
  <c r="E65" i="16"/>
  <c r="E66" i="16"/>
  <c r="E67" i="16"/>
  <c r="F66" i="16"/>
  <c r="F67" i="16"/>
  <c r="G66" i="16"/>
  <c r="G67" i="16"/>
  <c r="P64" i="16"/>
  <c r="P63" i="16"/>
  <c r="P62" i="16"/>
  <c r="P61" i="16"/>
  <c r="P60" i="16"/>
  <c r="P59" i="16"/>
  <c r="P58" i="16"/>
  <c r="P57" i="16"/>
  <c r="P56" i="16"/>
  <c r="P55" i="16"/>
  <c r="P54" i="16"/>
  <c r="P53" i="16"/>
  <c r="P52" i="16"/>
  <c r="P51" i="16"/>
  <c r="P50" i="16"/>
  <c r="P49" i="16"/>
  <c r="P48" i="16"/>
  <c r="P47" i="16"/>
  <c r="M64" i="16"/>
  <c r="M63" i="16"/>
  <c r="M62" i="16"/>
  <c r="M61" i="16"/>
  <c r="M60" i="16"/>
  <c r="M59" i="16"/>
  <c r="M58" i="16"/>
  <c r="M57" i="16"/>
  <c r="M56" i="16"/>
  <c r="M55" i="16"/>
  <c r="M54" i="16"/>
  <c r="M53" i="16"/>
  <c r="M52" i="16"/>
  <c r="M51" i="16"/>
  <c r="M50" i="16"/>
  <c r="M49" i="16"/>
  <c r="M48" i="16"/>
  <c r="M47" i="16"/>
  <c r="J64" i="16"/>
  <c r="J63" i="16"/>
  <c r="J62" i="16"/>
  <c r="J61" i="16"/>
  <c r="J60" i="16"/>
  <c r="J59" i="16"/>
  <c r="J58" i="16"/>
  <c r="J57" i="16"/>
  <c r="J56" i="16"/>
  <c r="J55" i="16"/>
  <c r="J54" i="16"/>
  <c r="J53" i="16"/>
  <c r="J52" i="16"/>
  <c r="J51" i="16"/>
  <c r="J50" i="16"/>
  <c r="J49" i="16"/>
  <c r="J48" i="16"/>
  <c r="J47" i="16"/>
  <c r="F64" i="16"/>
  <c r="F63" i="16"/>
  <c r="F62" i="16"/>
  <c r="F61" i="16"/>
  <c r="F60" i="16"/>
  <c r="F59" i="16"/>
  <c r="F58" i="16"/>
  <c r="F57" i="16"/>
  <c r="F56" i="16"/>
  <c r="F55" i="16"/>
  <c r="F54" i="16"/>
  <c r="F53" i="16"/>
  <c r="F52" i="16"/>
  <c r="F51" i="16"/>
  <c r="F50" i="16"/>
  <c r="F49" i="16"/>
  <c r="F48" i="16"/>
  <c r="F47" i="16"/>
  <c r="E64" i="16"/>
  <c r="G64" i="16" s="1"/>
  <c r="E63" i="16"/>
  <c r="G63" i="16" s="1"/>
  <c r="E62" i="16"/>
  <c r="G62" i="16" s="1"/>
  <c r="E61" i="16"/>
  <c r="G61" i="16" s="1"/>
  <c r="E60" i="16"/>
  <c r="E59" i="16"/>
  <c r="E58" i="16"/>
  <c r="E57" i="16"/>
  <c r="E56" i="16"/>
  <c r="E55" i="16"/>
  <c r="E54" i="16"/>
  <c r="G54" i="16" s="1"/>
  <c r="E53" i="16"/>
  <c r="G53" i="16" s="1"/>
  <c r="E52" i="16"/>
  <c r="G52" i="16" s="1"/>
  <c r="E51" i="16"/>
  <c r="G51" i="16" s="1"/>
  <c r="E50" i="16"/>
  <c r="G50" i="16" s="1"/>
  <c r="E49" i="16"/>
  <c r="G49" i="16" s="1"/>
  <c r="E48" i="16"/>
  <c r="E47" i="16"/>
  <c r="G60" i="16"/>
  <c r="G59" i="16"/>
  <c r="G58" i="16"/>
  <c r="G57" i="16"/>
  <c r="G56" i="16"/>
  <c r="G55" i="16"/>
  <c r="G48" i="16"/>
  <c r="G47" i="16"/>
  <c r="I28" i="16"/>
  <c r="F28" i="16" s="1"/>
  <c r="G28" i="16" s="1"/>
  <c r="E46" i="16"/>
  <c r="G46" i="16" s="1"/>
  <c r="E45" i="16"/>
  <c r="G45" i="16" s="1"/>
  <c r="E44" i="16"/>
  <c r="G44" i="16" s="1"/>
  <c r="E43" i="16"/>
  <c r="E42" i="16"/>
  <c r="E41" i="16"/>
  <c r="E40" i="16"/>
  <c r="E39" i="16"/>
  <c r="E38" i="16"/>
  <c r="F46" i="16"/>
  <c r="F45" i="16"/>
  <c r="F44" i="16"/>
  <c r="F43" i="16"/>
  <c r="G43" i="16" s="1"/>
  <c r="F42" i="16"/>
  <c r="G42" i="16" s="1"/>
  <c r="F41" i="16"/>
  <c r="G41" i="16" s="1"/>
  <c r="F40" i="16"/>
  <c r="F39" i="16"/>
  <c r="F38" i="16"/>
  <c r="G40" i="16"/>
  <c r="G39" i="16"/>
  <c r="G38" i="16"/>
  <c r="J46" i="16"/>
  <c r="J45" i="16"/>
  <c r="J44" i="16"/>
  <c r="J43" i="16"/>
  <c r="J42" i="16"/>
  <c r="J41" i="16"/>
  <c r="J40" i="16"/>
  <c r="J39" i="16"/>
  <c r="J38" i="16"/>
  <c r="M46" i="16"/>
  <c r="M45" i="16"/>
  <c r="M44" i="16"/>
  <c r="M43" i="16"/>
  <c r="M42" i="16"/>
  <c r="M41" i="16"/>
  <c r="M40" i="16"/>
  <c r="M39" i="16"/>
  <c r="M38" i="16"/>
  <c r="P46" i="16"/>
  <c r="P45" i="16"/>
  <c r="P44" i="16"/>
  <c r="P43" i="16"/>
  <c r="P42" i="16"/>
  <c r="P41" i="16"/>
  <c r="P40" i="16"/>
  <c r="P39" i="16"/>
  <c r="P38" i="16"/>
  <c r="F37" i="16"/>
  <c r="F36" i="16"/>
  <c r="F35" i="16"/>
  <c r="F34" i="16"/>
  <c r="F33" i="16"/>
  <c r="F32" i="16"/>
  <c r="F31" i="16"/>
  <c r="F30" i="16"/>
  <c r="F29" i="16"/>
  <c r="F27" i="16"/>
  <c r="F26" i="16"/>
  <c r="E37" i="16"/>
  <c r="E36" i="16"/>
  <c r="E35" i="16"/>
  <c r="E34" i="16"/>
  <c r="E33" i="16"/>
  <c r="G33" i="16" s="1"/>
  <c r="E32" i="16"/>
  <c r="G32" i="16" s="1"/>
  <c r="E31" i="16"/>
  <c r="G31" i="16" s="1"/>
  <c r="E30" i="16"/>
  <c r="E29" i="16"/>
  <c r="G29" i="16" s="1"/>
  <c r="E28" i="16"/>
  <c r="E27" i="16"/>
  <c r="E26" i="16"/>
  <c r="G37" i="16"/>
  <c r="G36" i="16"/>
  <c r="G35" i="16"/>
  <c r="G34" i="16"/>
  <c r="G30" i="16"/>
  <c r="G27" i="16"/>
  <c r="G26"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M37" i="16"/>
  <c r="M36" i="16"/>
  <c r="M35" i="16"/>
  <c r="M34" i="16"/>
  <c r="M33" i="16"/>
  <c r="M32" i="16"/>
  <c r="M31" i="16"/>
  <c r="M30" i="16"/>
  <c r="M29" i="16"/>
  <c r="M28" i="16"/>
  <c r="M27" i="16"/>
  <c r="M26" i="16"/>
  <c r="M25" i="16"/>
  <c r="M24" i="16"/>
  <c r="M23" i="16"/>
  <c r="M22" i="16"/>
  <c r="M21" i="16"/>
  <c r="M20" i="16"/>
  <c r="M19" i="16"/>
  <c r="M18" i="16"/>
  <c r="M17" i="16"/>
  <c r="M16" i="16"/>
  <c r="M15" i="16"/>
  <c r="M14" i="16"/>
  <c r="M13" i="16"/>
  <c r="M12" i="16"/>
  <c r="M11" i="16"/>
  <c r="M10" i="16"/>
  <c r="M9" i="16"/>
  <c r="M8" i="16"/>
  <c r="M7" i="16"/>
  <c r="M6" i="16"/>
  <c r="M5" i="16"/>
  <c r="J37" i="16"/>
  <c r="J36" i="16"/>
  <c r="J35" i="16"/>
  <c r="J34" i="16"/>
  <c r="J33" i="16"/>
  <c r="J32" i="16"/>
  <c r="J31" i="16"/>
  <c r="J30" i="16"/>
  <c r="J29" i="16"/>
  <c r="J27" i="16"/>
  <c r="J26" i="16"/>
  <c r="J25" i="16"/>
  <c r="J24" i="16"/>
  <c r="J23" i="16"/>
  <c r="J22" i="16"/>
  <c r="J21" i="16"/>
  <c r="J20" i="16"/>
  <c r="J17" i="16"/>
  <c r="J16" i="16"/>
  <c r="J15" i="16"/>
  <c r="J14" i="16"/>
  <c r="J13" i="16"/>
  <c r="J12" i="16"/>
  <c r="J11" i="16"/>
  <c r="J10" i="16"/>
  <c r="J9" i="16"/>
  <c r="J8" i="16"/>
  <c r="I19" i="16"/>
  <c r="J19" i="16" s="1"/>
  <c r="I18" i="16"/>
  <c r="F25" i="16"/>
  <c r="F24" i="16"/>
  <c r="F23" i="16"/>
  <c r="F22" i="16"/>
  <c r="F21" i="16"/>
  <c r="F20" i="16"/>
  <c r="F19" i="16"/>
  <c r="F18" i="16"/>
  <c r="F17" i="16"/>
  <c r="F16" i="16"/>
  <c r="F15" i="16"/>
  <c r="F14" i="16"/>
  <c r="E25" i="16"/>
  <c r="E24" i="16"/>
  <c r="E23" i="16"/>
  <c r="E22" i="16"/>
  <c r="G22" i="16" s="1"/>
  <c r="E21" i="16"/>
  <c r="E20" i="16"/>
  <c r="E19" i="16"/>
  <c r="G19" i="16" s="1"/>
  <c r="E18" i="16"/>
  <c r="E17" i="16"/>
  <c r="E16" i="16"/>
  <c r="E15" i="16"/>
  <c r="E14" i="16"/>
  <c r="G25" i="16"/>
  <c r="G24" i="16"/>
  <c r="G23" i="16"/>
  <c r="G21" i="16"/>
  <c r="G20" i="16"/>
  <c r="G18" i="16"/>
  <c r="G17" i="16"/>
  <c r="G16" i="16"/>
  <c r="G15" i="16"/>
  <c r="G14" i="16"/>
  <c r="F13" i="16"/>
  <c r="F12" i="16"/>
  <c r="F11" i="16"/>
  <c r="F10" i="16"/>
  <c r="F9" i="16"/>
  <c r="G9" i="16" s="1"/>
  <c r="F8" i="16"/>
  <c r="F7" i="16"/>
  <c r="G7" i="16" s="1"/>
  <c r="F6" i="16"/>
  <c r="F5" i="16"/>
  <c r="G5" i="16" s="1"/>
  <c r="E13" i="16"/>
  <c r="E12" i="16"/>
  <c r="E11" i="16"/>
  <c r="E10" i="16"/>
  <c r="E9" i="16"/>
  <c r="E8" i="16"/>
  <c r="E7" i="16"/>
  <c r="E6" i="16"/>
  <c r="E5" i="16"/>
  <c r="F4" i="16"/>
  <c r="E4" i="16"/>
  <c r="G4" i="16" s="1"/>
  <c r="J7" i="16"/>
  <c r="J6" i="16"/>
  <c r="J5" i="16"/>
  <c r="P4" i="16"/>
  <c r="M4" i="16"/>
  <c r="J4" i="16"/>
  <c r="G11" i="16" l="1"/>
  <c r="J28" i="16"/>
  <c r="G6" i="16"/>
  <c r="G13" i="16"/>
  <c r="G12" i="16"/>
  <c r="G10" i="16"/>
  <c r="G8" i="16"/>
  <c r="J18" i="16"/>
</calcChain>
</file>

<file path=xl/sharedStrings.xml><?xml version="1.0" encoding="utf-8"?>
<sst xmlns="http://schemas.openxmlformats.org/spreadsheetml/2006/main" count="288" uniqueCount="167">
  <si>
    <t>Guidance on completing the 2025/26 Delivery Plan template</t>
  </si>
  <si>
    <r>
      <rPr>
        <b/>
        <sz val="11"/>
        <color theme="1"/>
        <rFont val="Calibri"/>
        <family val="2"/>
        <scheme val="minor"/>
      </rPr>
      <t>Header:</t>
    </r>
    <r>
      <rPr>
        <sz val="11"/>
        <color theme="1"/>
        <rFont val="Calibri"/>
        <family val="2"/>
        <scheme val="minor"/>
      </rPr>
      <t xml:space="preserve"> The name of the LTA (or LTAs) should be added so that the header reads "ANYTOWN COUNCIL BUS SERVICE IMPROVEMENT DELIVERY PLAN 2025/26"</t>
    </r>
  </si>
  <si>
    <r>
      <rPr>
        <b/>
        <sz val="11"/>
        <color theme="1"/>
        <rFont val="Calibri"/>
        <family val="2"/>
        <scheme val="minor"/>
      </rPr>
      <t xml:space="preserve">Category of scheme/measure: </t>
    </r>
    <r>
      <rPr>
        <sz val="11"/>
        <color theme="1"/>
        <rFont val="Calibri"/>
        <family val="2"/>
        <scheme val="minor"/>
      </rPr>
      <t xml:space="preserve">should be chosen from the drop-down list in the spreadsheet cell.  
If a scheme falls into more than one category then category under which the majority of benefits arise should be selected.  If that is not possible, classify the scheme as 'Other' and then provide an explanation in the 'Additional Description' field.  Alternatively, consider whether the scheme is a single scheme.   </t>
    </r>
  </si>
  <si>
    <r>
      <rPr>
        <b/>
        <sz val="11"/>
        <color theme="1"/>
        <rFont val="Calibri"/>
        <family val="2"/>
        <scheme val="minor"/>
      </rPr>
      <t>Name of scheme/measure:</t>
    </r>
    <r>
      <rPr>
        <sz val="11"/>
        <color theme="1"/>
        <rFont val="Calibri"/>
        <family val="2"/>
        <scheme val="minor"/>
      </rPr>
      <t xml:space="preserve"> must capture the essentials of what it is and where it is (where appropriate) without being too long or too short, for example 'High St Anytown bus lane', 'Anytown area all-operator weekly ticket'.
Scheme names used should be identifiable against the names used in the 2024 BSIP document and (where appropriate) the EP Scheme and, for schemes using previous years' BSIP funding, the scheme names that have been used throughout programme delivery reporting to date.  Having said this, the opportunity can be taken to refine/improve names to add useful detail on what and where the scheme or measure is.  
</t>
    </r>
    <r>
      <rPr>
        <b/>
        <sz val="11"/>
        <color theme="1"/>
        <rFont val="Calibri"/>
        <family val="2"/>
        <scheme val="minor"/>
      </rPr>
      <t>All bus service improvement schemes and measures which will be delivered in 2025/26 or 2026/27 should be listed</t>
    </r>
    <r>
      <rPr>
        <sz val="11"/>
        <color theme="1"/>
        <rFont val="Calibri"/>
        <family val="2"/>
        <scheme val="minor"/>
      </rPr>
      <t>, including schemes which are being funded from previous years' DfT BSIP funding or any other funding source - the scheme funding mix should be clarified in the appropriate columns.  For capital schemes, all schemes that will be started or completed and opened in 2025/26 should be listed.  Schemes in the 2024/25 programme which have been completed and opened, and on which there will be no further spending in 2025/26 should not be listed.  For revenue schemes, all schemes that will be or are planned to be running in 2025/26 or 2026/27 should be listed.  This should include bus service support schemes that will be spending previous years' DfT BSIP funding.</t>
    </r>
  </si>
  <si>
    <r>
      <rPr>
        <b/>
        <sz val="11"/>
        <color theme="1"/>
        <rFont val="Calibri"/>
        <family val="2"/>
        <scheme val="minor"/>
      </rPr>
      <t>Additional description of scheme/measure (including intended beneficial outcomes):</t>
    </r>
    <r>
      <rPr>
        <sz val="11"/>
        <color theme="1"/>
        <rFont val="Calibri"/>
        <family val="2"/>
        <scheme val="minor"/>
      </rPr>
      <t xml:space="preserve"> this field is for useful additional description of the scheme/measure that is not captured in the scheme name. This description is an opportunity to describe the scheme outputs (for example, "200m bus lane on High St Anytown plus traffic signals bus detection and priority at High St/Market St saving on average 20 seconds per bus and up to 5 mins per bus at time of peak traffic congestion on corridor carrying 8 buses/hour"; "£5 discount on £17 commercial fare for all-operator weekly ticket covering all services in the Anytown area bus network"). 
It should also contain an initial assessment of the intended beneficial outcomes from the scheme or measure.  To the maximum extent possible, these should be quantified.  For example, "The High St Anytown bus lane aims to save 200 minutes of bus delay time per week, and improve punctuality on routes 2, 7 and 87A by 5 percentage points."  Or, "Target is sales of 10,000 Anytown all-operator weekly tickets per 4 week period, saving passengers £650k per year".  
The description of the intended beneficial outcomes should describe how the scheme/measure contributes towards delivery of the objectives of the 2024 BSIP.</t>
    </r>
  </si>
  <si>
    <r>
      <rPr>
        <b/>
        <sz val="11"/>
        <color theme="1"/>
        <rFont val="Calibri"/>
        <family val="2"/>
        <scheme val="minor"/>
      </rPr>
      <t>Target delivery date:</t>
    </r>
    <r>
      <rPr>
        <sz val="11"/>
        <color theme="1"/>
        <rFont val="Calibri"/>
        <family val="2"/>
        <scheme val="minor"/>
      </rPr>
      <t xml:space="preserve"> For </t>
    </r>
    <r>
      <rPr>
        <b/>
        <sz val="11"/>
        <color theme="1"/>
        <rFont val="Calibri"/>
        <family val="2"/>
        <scheme val="minor"/>
      </rPr>
      <t>capital</t>
    </r>
    <r>
      <rPr>
        <sz val="11"/>
        <color theme="1"/>
        <rFont val="Calibri"/>
        <family val="2"/>
        <scheme val="minor"/>
      </rPr>
      <t xml:space="preserve"> schemes, this should be the date the scheme (infrastructure or equipment) is commissioned and opens for use by the public.   
For </t>
    </r>
    <r>
      <rPr>
        <b/>
        <sz val="11"/>
        <color theme="1"/>
        <rFont val="Calibri"/>
        <family val="2"/>
        <scheme val="minor"/>
      </rPr>
      <t>revenue</t>
    </r>
    <r>
      <rPr>
        <sz val="11"/>
        <color theme="1"/>
        <rFont val="Calibri"/>
        <family val="2"/>
        <scheme val="minor"/>
      </rPr>
      <t xml:space="preserve"> schemes: This should be the date the scheme commences e.g. the date a fares scheme or bus service contract is live and in use by passengers.
This target date will be the baseline for subsequent quarterly monitoring and reporting. For funding allocated in 2022-23, 2023-24 and 2024-25, through Phases 1, 2 and 3 of the BSIP Programme, the specified period is March 2025 for fares schemes; and March 2026 for all other revenue schemes (e.g. service support) and all capital schemes.
For Bus Grant funding allocated in this letter, the specified period means March 2027 for all schemes, both revenue and capital.
We strongly encourage you to use the Bus Grant funding by March 2026 in order to deliver benefits to passengers and communities as quickly as possible. We recognise, however, that it will not always be fully possible to do so, or to do so in a value for money manner, given the lead times on capital projects and usual lengths of tendered bus service contracts. Where absolutely necessary funding can therefore be carried forward into 2026/27. As the Department cannot provide funding in advance of need this is only appropriate where you are satisfied that without having received the payment in 2025/26 your Authority would not have been able to progress Delivery Plans or enter into contracts (either in absolute terms or at an appropriate cost and value for money). In all cases we would expect a contractual or other significant commitment to have been entered into for the full use of the funding by March 2026. You should maintain a clear record of the rationale, and where relevant VfM or cost benefits achieved, and decisions to use this funding beyond 2025/26 – which should be signed off by your Chief Finance Officer (or equivalent). A copy of any such record should be submitted with your next quarterly return when it is created or amended.</t>
    </r>
  </si>
  <si>
    <r>
      <rPr>
        <b/>
        <sz val="11"/>
        <color theme="1"/>
        <rFont val="Calibri"/>
        <family val="2"/>
        <scheme val="minor"/>
      </rPr>
      <t>Budget/estimated cost columns:</t>
    </r>
    <r>
      <rPr>
        <sz val="11"/>
        <color theme="1"/>
        <rFont val="Calibri"/>
        <family val="2"/>
        <scheme val="minor"/>
      </rPr>
      <t xml:space="preserve"> These columns should be £k numbers, separating out capital and revenue funding.  (In the majority of cases it is expected that the scheme funding will either be all capital or all revenue funding.)  
The funding of the total scheme cost should be broken down into that finded by 2025/26 DfT Bus Grant for Local Authorities, previous years' DfT BSIP funding, and all other funding sources.  The final column should be used to identify the other funding sources (DfT or other).    </t>
    </r>
  </si>
  <si>
    <r>
      <t xml:space="preserve">Category of scheme/measure
</t>
    </r>
    <r>
      <rPr>
        <sz val="11"/>
        <color rgb="FF000000"/>
        <rFont val="Arial"/>
        <family val="2"/>
      </rPr>
      <t>[select from drop down list]</t>
    </r>
  </si>
  <si>
    <t>Name of scheme/measure</t>
  </si>
  <si>
    <t xml:space="preserve">Additional description of scheme/measure 
(including intended beneficial outcomes) </t>
  </si>
  <si>
    <t>Target delivery date</t>
  </si>
  <si>
    <t>Budget/estimated cost (£k)</t>
  </si>
  <si>
    <t>(of which) 
2025-26 Bus Grant (£k)</t>
  </si>
  <si>
    <t>(of which) previous years' DfT BSIP funding (£k)</t>
  </si>
  <si>
    <t>(of which) 
Other funding (£k)</t>
  </si>
  <si>
    <t>Notes on other funding sources (identifying non-BSIP funding)</t>
  </si>
  <si>
    <t>Capital</t>
  </si>
  <si>
    <t>Revenue</t>
  </si>
  <si>
    <t xml:space="preserve">Total </t>
  </si>
  <si>
    <t xml:space="preserve">Capital </t>
  </si>
  <si>
    <t>Total</t>
  </si>
  <si>
    <t>Bus priority infrastructure</t>
  </si>
  <si>
    <t>Bus Priority feasibility</t>
  </si>
  <si>
    <t xml:space="preserve">Building on A38 corridor improvements in existing BSIP programme. Feasibility to develop further bus priority schemes. </t>
  </si>
  <si>
    <t>Operator Pinch Point Package Programme (NCC01PBP)</t>
  </si>
  <si>
    <t xml:space="preserve">Bus operators and the council have continued to identify locations of network hotspots and pinch points which cause delay and adversely affect reliability. Creating more road space for buses and measures allowing more effective use of the network with priority for buses is key to operations and passenger satisfaction. </t>
  </si>
  <si>
    <t>Vehicles</t>
  </si>
  <si>
    <t>Bus &amp; depot electrification</t>
  </si>
  <si>
    <t>Bus stops/stations/interchanges</t>
  </si>
  <si>
    <t>Improved accessibility - Passenger transport improvements programme</t>
  </si>
  <si>
    <t>A programme of bus infrastructure improvements to continue the delivery of the strategic priorities identified in Nottinghamshire's BSIPs.</t>
  </si>
  <si>
    <t>A60 Nottingham Road, Mansfield Bus Priority
NCC01ANR</t>
  </si>
  <si>
    <t xml:space="preserve">Improvements to Park Lane/Baums Lane junction with an additional lane on Park Lane arm to increase green time for A60. Includes bus lane and centralised traffic light bus priority. </t>
  </si>
  <si>
    <t>A38 Bus Priority
NCC01A38</t>
  </si>
  <si>
    <t>A611 Bus Rapid Transit
NCC01611</t>
  </si>
  <si>
    <t>Improvements to A611/Shoulder of Mutton junction with an additional lane on A611 to increase capacity.</t>
  </si>
  <si>
    <t>Other bus infrastructure</t>
  </si>
  <si>
    <t>Complimentary Bus Priority Corridor Bus Stop Infrastructure Improvements
NCC02C11</t>
  </si>
  <si>
    <t xml:space="preserve">Investment in bus stop infrastructure (bus shelters, real time information displays, raised boarding kerbs, traffic regulation orders and bus stop clearways) focused on bus priority corridors to complement the priority improvements and support increase in patronage. </t>
  </si>
  <si>
    <t>Other</t>
  </si>
  <si>
    <t>Pocket Park &amp; Rides
NCC09PPR</t>
  </si>
  <si>
    <t>Nottinghamshire Hub Network
NCC04NHN</t>
  </si>
  <si>
    <t>Fares support</t>
  </si>
  <si>
    <t>Under 22 young persons scheme
NCC06U22</t>
  </si>
  <si>
    <t xml:space="preserve">Discounted travel for young people under 22 matching the discount offered to students. </t>
  </si>
  <si>
    <t> </t>
  </si>
  <si>
    <t>Care leavers &amp; young carers scheme
NCC06CLS</t>
  </si>
  <si>
    <t xml:space="preserve">Free travel to those leaving care and those classified as young carers. </t>
  </si>
  <si>
    <t>Commuter ticketing scheme 
NCC04BSE</t>
  </si>
  <si>
    <t>Discounted travel for commuters purchasing season tickets through employer.</t>
  </si>
  <si>
    <t>Commercial services ticketing promotions
NCC04BSE</t>
  </si>
  <si>
    <t>Partnership with bus operators to promote commercial services, including discounted group travel in school holidays.</t>
  </si>
  <si>
    <t>Contracted services ticketing promotions
NCC04BSE</t>
  </si>
  <si>
    <t xml:space="preserve">Partnership with bus operators to promote contracted  services to move closer to commercial viability. </t>
  </si>
  <si>
    <t>Bus service support</t>
  </si>
  <si>
    <t>Bus service support &amp; enhancements
NCC04BSE</t>
  </si>
  <si>
    <t>Continuing to support or enhance 35 bus services using BSIP revenue carried over from 24/25. 
Starting to support or enhance 11 additional bus services using the new allocation of BSIP funding.</t>
  </si>
  <si>
    <t>Concessionary fares support non statutory
NCC04BSE</t>
  </si>
  <si>
    <t xml:space="preserve">Covering the 24/25 inflationary increases in providing the non-statutory concessionary fares support. </t>
  </si>
  <si>
    <t>Travel plan ticketing delivery support</t>
  </si>
  <si>
    <t xml:space="preserve">Work with developers to deliver the bus ticket campaigns of Travel Plans to promote bus use in new developments. New scheme using BSIP reserves- PAR to be issued to DfT </t>
  </si>
  <si>
    <t>Developer obligations &amp; conditions compliance- bus stop infrastructure delivery</t>
  </si>
  <si>
    <t>Ensure developers comply with agreed obligations and conditions delivering bus stop infrastructure improvements. Ensure bus stop configuration and infrastructure compliance with NCC standards.  New scheme using BSIP reserves- PAR to be issued to DfT</t>
  </si>
  <si>
    <t>Complementary bus priority corridor marketing campaigns
NCC07CBP</t>
  </si>
  <si>
    <t xml:space="preserve">Marketing local bus services upon completion of major  bus priority schemes. </t>
  </si>
  <si>
    <t>BSIP delivery staff investment</t>
  </si>
  <si>
    <t>Covering staffing costs to deliver BSIP programme</t>
  </si>
  <si>
    <t>Additional BSIP delivery support</t>
  </si>
  <si>
    <t>Costs to cover temporary additional staffing to deliver BSIP programme</t>
  </si>
  <si>
    <t>Duffield Road / Broadway</t>
  </si>
  <si>
    <t>Installation of bus priority measures to provide a more consistent journey time along a core radial corridor.</t>
  </si>
  <si>
    <t>Osmaston Road / Harvey Road</t>
  </si>
  <si>
    <t>Installation of bus priority through a busy junction providing more consistent journey times and possible saving of 1 to 2 minutes in the PM peak in addition to potential for recouping time for late running services.</t>
  </si>
  <si>
    <t>LTA delivery/admin costs</t>
  </si>
  <si>
    <t>Regional RTPI Management</t>
  </si>
  <si>
    <t>Additional RTPI Sites</t>
  </si>
  <si>
    <t>Rolling programme to Extend Display Coverage by installation of additional TfT screens. 
Better information provision, leading to increased bus use. 
Maintain and grow the network. Increased bus patronage</t>
  </si>
  <si>
    <t>Bus service support/network development</t>
  </si>
  <si>
    <t>Bus Service Enhancements</t>
  </si>
  <si>
    <t>Simpler/more affordable fares</t>
  </si>
  <si>
    <t>Targeted fares support</t>
  </si>
  <si>
    <t>Implementation and 'Pump Priming' Support for schemes identified by fare support study.</t>
  </si>
  <si>
    <t>Additional resources</t>
  </si>
  <si>
    <t>Additional consultancy/staff support provision for the public transport team to deliver BSIP schemes</t>
  </si>
  <si>
    <t>Additional bus surveys</t>
  </si>
  <si>
    <t>Bus priority back office support</t>
  </si>
  <si>
    <t>To support the expansion of the D2N2 centralised bus priority system, including system hosting and licensing</t>
  </si>
  <si>
    <t>Annual infrastructure improvements</t>
  </si>
  <si>
    <t>On-going annual upgrade of bus infrastructure including replacement and provision of new bus stops and RTI</t>
  </si>
  <si>
    <t>Transport interchange improvements (Bus Station).</t>
  </si>
  <si>
    <t>Improvements to the bus station including replacement electric doors and new seating in the waiting area.</t>
  </si>
  <si>
    <t>Electrification of bus routes in Derby, including new electric vehicles and depot charging infrastructure</t>
  </si>
  <si>
    <t>Nottingham City - local bus fleet and depot Electrification</t>
  </si>
  <si>
    <t xml:space="preserve">Bus Service Support - Direct Award </t>
  </si>
  <si>
    <t>Carry forward from 24/25</t>
  </si>
  <si>
    <t>Bus Service Support - Tendered Contracts</t>
  </si>
  <si>
    <t xml:space="preserve">Travel Safe Partnership </t>
  </si>
  <si>
    <t>Carry forward from 24/25
Deployment of up to 3 x FTE Travel Safety Officers on the bus and tram network, plus marketing comms activity covering safety messaging, reporting ASB and initiative tackling Violence against Women and Girls (VAWG) in partnership with the office of the Police and Crime Commissioner.</t>
  </si>
  <si>
    <t>Pre 9.30 Mobility Concession</t>
  </si>
  <si>
    <t>25/26 BSIP revenue</t>
  </si>
  <si>
    <t>Commuter Ticket Discount Scheme</t>
  </si>
  <si>
    <t>Care Leaver / Young Carers Scheme</t>
  </si>
  <si>
    <t>Discounted youth (u22) fares scheme</t>
  </si>
  <si>
    <t xml:space="preserve">BSIP funding for Council core services </t>
  </si>
  <si>
    <t>25/26 BSIP revenue
Revenue support of bus stations, park and ride, bus stop infrastructure, real-time public transport information and smart ticketing back-office functions and tendered bus services.</t>
  </si>
  <si>
    <t>Traffic Signal Priority</t>
  </si>
  <si>
    <r>
      <t xml:space="preserve">Bus priority measures at 123 signalised junctions in Derbyshire will have been completed by March 2025.    The Council will complete a further extensive programme of investment in bus priority including an additional 8 new signalised junctions to provide priority bus movements and aid bus movements. As data and monitoring is undertaken to understand the impact of this technology on service punctuality and journey times, it will be necessary to continue to adjust and ensure priority is being provided to buses to increase punctuality and improve journey times leading to an increase in passenger satisfaction. Monitoring is undertaken through Trapeze and ABODS data and also Traffic Management Systems.
</t>
    </r>
    <r>
      <rPr>
        <b/>
        <sz val="11"/>
        <color rgb="FF000000"/>
        <rFont val="Arial"/>
      </rPr>
      <t xml:space="preserve">Outcome: 8 new signalised junctions with Bus Priority and continued refinement of the Traffic signal Priority for buses to improve journey times. </t>
    </r>
  </si>
  <si>
    <t>Other infrastructure</t>
  </si>
  <si>
    <t xml:space="preserve">Addressing Network Pinch Points </t>
  </si>
  <si>
    <r>
      <rPr>
        <sz val="11"/>
        <color rgb="FF000000"/>
        <rFont val="Arial"/>
      </rPr>
      <t xml:space="preserve">Improvement to 15 junctions in Derbyshire has been delivered in 2023-25 to enable Bus priority measures to be applied. A further extensive programme of up to 32 civils schemes developed with Bus Operators will be delivered to improve bus movements on the network utilising available road space and technology to deliver bus priority schemes and improve bus journey times and punctuality.
</t>
    </r>
    <r>
      <rPr>
        <b/>
        <sz val="11"/>
        <color rgb="FF000000"/>
        <rFont val="Arial"/>
      </rPr>
      <t xml:space="preserve">Outcome: Up to a total of 32 highways network  improvement schemes utilising road space and new technology to bus priority and improved journey times. </t>
    </r>
    <r>
      <rPr>
        <sz val="11"/>
        <color rgb="FF000000"/>
        <rFont val="Arial"/>
      </rPr>
      <t xml:space="preserve">  </t>
    </r>
  </si>
  <si>
    <t xml:space="preserve">Waiting and Interchange Facilities </t>
  </si>
  <si>
    <r>
      <rPr>
        <sz val="11"/>
        <color rgb="FF000000"/>
        <rFont val="Arial"/>
      </rPr>
      <t xml:space="preserve">Currently the estate, owned by various levels of local council are in very different states of repair and maintenance. On the independent Transport Focus passenger satisfaction surveys this area has not seen the same level of improved scores as other measures and therefore investment is required at this first point and "shop window"  of the passenger journey and experience.  Benefits will be measured through independent satisfaction survey. A minimum level of acceptable provision will be agreed and the estate addressed accordingly to meet this standard or exceed it.
</t>
    </r>
    <r>
      <rPr>
        <b/>
        <sz val="11"/>
        <color rgb="FF000000"/>
        <rFont val="Arial"/>
      </rPr>
      <t xml:space="preserve">Outcome:  Upgrading of waiting and interchange facilities to a minimum agreed standard or higher including new shelters and improved access arrangements. </t>
    </r>
  </si>
  <si>
    <t>Improved information, marketing</t>
  </si>
  <si>
    <t xml:space="preserve">Real Time Information provision </t>
  </si>
  <si>
    <r>
      <t>Operators and passengers have requested further Real Time Information to be rolled out in Derbyshire.  There are currently 400 RTI installations and the intention is to increase the asset base by a further 130 sites. Providing real time information especially at rural stops greatly increases confidence in bus travel as a reliable alternative to car travel.</t>
    </r>
    <r>
      <rPr>
        <b/>
        <sz val="11"/>
        <color rgb="FF000000"/>
        <rFont val="Arial"/>
      </rPr>
      <t xml:space="preserve">
Outcome: Installation of 130 RTI sites within Derbyshire in 2025/6</t>
    </r>
  </si>
  <si>
    <t>Roadworks Management</t>
  </si>
  <si>
    <r>
      <t>Utilising Traffic Management Systems to manage  roadworks or congestion on bus routes where delays might occur. The system will  automatically adjust signal timings to optimise traffic flow and give buses priority. This approach is also being trialled for use at roadworks with temporary traffic signals which are on bus routes. To maximise the efficiency of the BSIP investment, the first temporary traffic signals to be connected to the system will be those required during the works of the BSIP Pinch Point schemes. Once the techniques have been perfected, there will be a roll out to other temporary signals that are otherwise expected to have a detrimental effect on buses and their passengers.</t>
    </r>
    <r>
      <rPr>
        <b/>
        <sz val="11"/>
        <color rgb="FF000000"/>
        <rFont val="Arial"/>
      </rPr>
      <t xml:space="preserve">
Outcome: Prediction of traffic congestion and control of temporary traffic signals to provide bus priority at roadworks.  </t>
    </r>
  </si>
  <si>
    <t>Promotional Ticketing Offers</t>
  </si>
  <si>
    <t>Transport Hubs</t>
  </si>
  <si>
    <t>Improved Bus Timetables</t>
  </si>
  <si>
    <t>Additional Bus Services Including DRT</t>
  </si>
  <si>
    <t>Serving Key Attractors</t>
  </si>
  <si>
    <t>BSIP 3 funded services</t>
  </si>
  <si>
    <t>Marketing Campaign</t>
  </si>
  <si>
    <t>One Stop Website and App</t>
  </si>
  <si>
    <t>Customer Charter</t>
  </si>
  <si>
    <t>Communications Strategies for Disruptions</t>
  </si>
  <si>
    <t>Annual Surveys</t>
  </si>
  <si>
    <t>Community Bus Champions</t>
  </si>
  <si>
    <t>Additional Staff Resources</t>
  </si>
  <si>
    <t>Inflation management and mitigation</t>
  </si>
  <si>
    <t>Programme wide inflationary cost pressures - current allocations based on a continuation of 24/25 values so there will be the need to make provision for these increases</t>
  </si>
  <si>
    <t>Contract renewals support</t>
  </si>
  <si>
    <t>Increased costs resulting from contract renewals process</t>
  </si>
  <si>
    <t>Category of scheme/measure</t>
  </si>
  <si>
    <t>Ticketing equipment/systems</t>
  </si>
  <si>
    <t>Safety and security</t>
  </si>
  <si>
    <t>Development of future proposals</t>
  </si>
  <si>
    <t xml:space="preserve">Other </t>
  </si>
  <si>
    <t xml:space="preserve">      East Midlands County Combined Authority BSIP Delivery Plan 2025/26</t>
  </si>
  <si>
    <t xml:space="preserve">A38 westbound- bus lane between the junction of Botany Avenue and Skegby Lane through road space allocation.
B6023 eastbound- bus lane between Dalesforth Street and Unwin Road through road space reallocation. </t>
  </si>
  <si>
    <t>Introduce new pocket park &amp; ride site at Coney Grey Spinney to utilise underused car park and encourage car users to use the 90 for their journey into Newark. Building on the success of two existing pocket park &amp; ride sites that increased bus patronage.</t>
  </si>
  <si>
    <t xml:space="preserve">Programme of transport hub improvements and introduction of new transport hubs at key locations across the county. Targeting interchange between Nottsbus On Demand services and fixed route services.  </t>
  </si>
  <si>
    <t>Funding contribution to the regional partnership for continued development and maintenance of RTI and electronic priority.
Better information provision, leading to increased bus use. 
Maintain and grow the network. Increased bus patronage</t>
  </si>
  <si>
    <t>Enhancement of services through extension of operating hours and improvement of frequencies and potential introduction/reinstatement of services to address agreed local priorities including Spondon, Mackworth, Mickleover/Royal Derby Hospital and Sunny Hill.</t>
  </si>
  <si>
    <t>To allow the procurement of Transport Focus to carry out customer satisfaction surveys for BSIP monitoring</t>
  </si>
  <si>
    <t>Support with fleet and depot electrification</t>
  </si>
  <si>
    <t xml:space="preserve">Match funding for infrastructure and vehicles will be provided by commercial bus operators, in line with funding formulas used in previous rounds of Zero Emission Bus funding by the DfT. £4.9m grant will be used to provide 75% of the cost of any infrastructure and 75% of the difference between the cost of a Euro VI diesel bus and an equivalent Electric bus.  An expression of interest will be issued to members of the Greater Nottingham Bus Partnership upon sign-off of the grant by EMCCA, which will enable the amount of match-funding to be provided by local commercial bus operators to be fully confirmed. </t>
  </si>
  <si>
    <t>Opportunity realisation</t>
  </si>
  <si>
    <t>Flexible package to deliver harmonisation of concessions, opportunities for developing new opportunities and mitigation against variation between future allocation and required commitment</t>
  </si>
  <si>
    <t>Regional Capability and Capacity allocation</t>
  </si>
  <si>
    <t>This funding has been allocated my EMCCA to support development of the regional BSIP.  EMCCA are in the process of transitioning bus service provisio from the four constituent authorities into the MCA, in alignment with this we are also developing the regional BSIP to replace the four constituent authority BSIP's currently in place.  The specific actvirties aligned to this funding are:
External specialist consulatnsy costs for the tranisiotn programme
Covering the costs of secondees from the constituent authorities working 1 day/week on the BSIP
Legal advice we took on harmonisation of discretionary fares.</t>
  </si>
  <si>
    <r>
      <t xml:space="preserve">To continue to offer the successful 16-19 years discount bus fare and increase the upper age limit to 22 to include those continuing in further education or engaging in apprenticeships schemes or requiring travel to work. 
To continue to offer an all operator discounted "Wayfarer" ticket for bus travel across the county and seek to add further ticket products to this range including a ticket based on a number of journeys which would be attractive to commuters who work flexibly throughout the month. 
To continue to support a Companion Pass for those ENCTS disabled Gold Card holders requiring assistance to travel subject to criteria being met.  
Continuation of the business discounted travel rates and also geographical area based reduced travel tickets. 
Contactless Payment and Fare Capping building to introduce easy access to best value simpler fares. Working with Bus Operator partners the funding will support an extension to the existing popular app based ‘Mango 'account-based ticketing product (or similar) so that additional operators can offer this payment method. The funding will also support the introduction of Derbyshire’s first contactless tap on tap off travel payments with automatic best value capping.
When the current Derbyshire BSIP was written the DfT advice ‘to not develop your own solution’ was not published and many Derbyshire operators did not have contactless payments.  DCC focussed initially on setting up the Wayfarer Bus ticket which can then be used as the cap.  The £2 fare cap and Coral advice was then published by DfT.
Subsequently DCC has been positioning itself with Midlands Connect for an early roll out of Project Coral.  This has been boosted by having the Wayfarer scheme in place and operator readiness understanding.
The intention is to assist smaller operators with some funding for tap off readers to enable passengers to have a consistent experience in the region and be enabled for the project Coral roll out.  
</t>
    </r>
    <r>
      <rPr>
        <b/>
        <sz val="11"/>
        <rFont val="Arial"/>
      </rPr>
      <t>Outcome: Continuation of low cost ticketing offers to encourage bus travel and develop bus travel culture with younger people and provide discounts for vulnerable people.</t>
    </r>
    <r>
      <rPr>
        <sz val="11"/>
        <rFont val="Arial"/>
      </rPr>
      <t xml:space="preserve"> </t>
    </r>
  </si>
  <si>
    <r>
      <t>This improvement work includes enhancements to bus stations, stops and information and  infrastructure for passengers and bus operators. Any additional improvements to bus services and information will be incorporated at hub locations where possible. There are currently 15 hub locations at different stages of feasibility and implementation with varying levels of provision including Real Time Information (RTI), improved accessibility and shelters with a range of facilities including seating. Five sites have been completed.</t>
    </r>
    <r>
      <rPr>
        <b/>
        <sz val="11"/>
        <rFont val="Arial"/>
        <family val="2"/>
      </rPr>
      <t xml:space="preserve">
Outcome: Delivery of improvements to 10 further bus Hubs locations in Derbyshire.</t>
    </r>
  </si>
  <si>
    <r>
      <t>Following feedback received from stakeholders, improvements have been made to online and bus stop timetables including the Travel Derbyshire branding. More prominence has been given to the Travel Derbyshire  website address plus the QR Code link to real time information which will be sourced from the new journey planner software. Further network maps are to be produced for bus stations and hub sites and paper timetable will still be provided on request for those unable to use new technologies.</t>
    </r>
    <r>
      <rPr>
        <b/>
        <sz val="11"/>
        <rFont val="Arial"/>
      </rPr>
      <t xml:space="preserve">
Outcome: Improved bus travel information for passengers and public to be able to plan journeys  effectively  </t>
    </r>
  </si>
  <si>
    <r>
      <t xml:space="preserve">Funding will be used to maintain service levels, enhancements and new services introduced by Operators which may require support prior to becoming commercial viable and those services which will never be commercially attractive or viable but are essential for shopping and health purposes by the most vulnerable individuals.
</t>
    </r>
    <r>
      <rPr>
        <b/>
        <sz val="11"/>
        <rFont val="Arial"/>
        <family val="2"/>
      </rPr>
      <t>Outcome : Continuation of the Bus Network for passenger including those most venerable residents in Derbyshire</t>
    </r>
  </si>
  <si>
    <r>
      <t>Supporting existing service levels to key locations with a focus on access to jobs, education, health services, essential shopping and the visitor economy. Led by the Bus Network Review, the funding will be used for new and improved services to provide better access to jobs, education  the National Park and other essential services. This will contribute to a growth in bus trips. The Peak District National Park is a very important attractor, but the services also  include serving employment areas, schools and colleges, hospitals and similar establishments.</t>
    </r>
    <r>
      <rPr>
        <b/>
        <sz val="11"/>
        <rFont val="Arial"/>
      </rPr>
      <t xml:space="preserve">
Outcome: Maintaining current bus service levels in Derbyshire. </t>
    </r>
  </si>
  <si>
    <r>
      <t xml:space="preserve">Continuing to provide enhanced services in both rural and urban areas of Derbyshire and extending the length of the operational day and additional journeys at weekends. These services provide access to jobs, and education opportunities as well as other key faculties such as health services and essential shopping. </t>
    </r>
    <r>
      <rPr>
        <b/>
        <sz val="11"/>
        <rFont val="Arial"/>
      </rPr>
      <t xml:space="preserve">Outcome: Maintaining current bus service levels in Derbyshire </t>
    </r>
  </si>
  <si>
    <r>
      <t>Continue to develop and implement joint marketing campaigns with Bus Operators with a clear call to action focused solely on bus use, and a bias towards the new and enhanced ticket products and services. All marketing campaigns will follow HMG requirements.</t>
    </r>
    <r>
      <rPr>
        <b/>
        <sz val="11"/>
        <rFont val="Arial"/>
        <family val="2"/>
      </rPr>
      <t xml:space="preserve">
Outcome: Increased bus promotion to attract new passengers and increase patronage.</t>
    </r>
  </si>
  <si>
    <r>
      <t>Continued development of the Travel Derbyshire Website and all Bus Operator App communication channels to provide bus travel information allowing passengers to plan journeys using multiple operators and across County boundaries.</t>
    </r>
    <r>
      <rPr>
        <b/>
        <sz val="11"/>
        <rFont val="Arial"/>
      </rPr>
      <t xml:space="preserve">
Outcome: Increased bus promotion and information to attract new passengers, increase patronage and grow confidence in bus travel.</t>
    </r>
  </si>
  <si>
    <r>
      <t>To maintain the jointly established Bus Charter to set out what passengers can expect from their local bus services and who to contact if the service falls short of these standards.</t>
    </r>
    <r>
      <rPr>
        <b/>
        <sz val="11"/>
        <rFont val="Arial"/>
        <family val="2"/>
      </rPr>
      <t xml:space="preserve">
Outcome: Maintain an agreed service standard across all operators via an agreed Customer Charter.</t>
    </r>
    <r>
      <rPr>
        <sz val="11"/>
        <rFont val="Arial"/>
        <family val="2"/>
      </rPr>
      <t xml:space="preserve"> </t>
    </r>
  </si>
  <si>
    <r>
      <t>Utilising Traffic Management Systems to provide an automatic alert system which sends information regarding roadworks or congestion to affected bus operators to notify them of where delays might occur.</t>
    </r>
    <r>
      <rPr>
        <b/>
        <sz val="11"/>
        <rFont val="Arial"/>
        <family val="2"/>
      </rPr>
      <t xml:space="preserve">
Outcome: Service planning and improved communications with Operators and passengers.</t>
    </r>
  </si>
  <si>
    <r>
      <t>To continue to commission independent annual surveys to monitor direction of travel of measures and benefits introduced.</t>
    </r>
    <r>
      <rPr>
        <b/>
        <sz val="11"/>
        <rFont val="Arial"/>
        <family val="2"/>
      </rPr>
      <t xml:space="preserve">
Outcome: Independent monitoring of the BSIP measures and improvements for passengers.</t>
    </r>
  </si>
  <si>
    <r>
      <t>To continue to engage a small team of bus champions who have focused on engaging with communities, businesses, healthcare sites, education establishments and visitor attractions to promote and encourage the use of bus services. The team have been working across Derbyshire to engage with organisations to provide tailored advice on planning a journey by bus and identifying the most affordable ticket options for each individual. This has involved working with a large range of stakeholders, most critically, local bus operators. The bus champions have attended or delivered 96 events since September 2023, and have engaged with over 6300 people and provided travel advice to over 4,430 individuals.  Encouraging independent travel for young people, those with additional needs (SEND) or those needing support to try bus travel as their main mode of transport continues to be a priority and therefore encouraging new passengers to use a sustainable transport system.</t>
    </r>
    <r>
      <rPr>
        <b/>
        <sz val="11"/>
        <rFont val="Arial"/>
        <family val="2"/>
      </rPr>
      <t xml:space="preserve">
Outcome: Bus Champions to continue to work with communities, organisations, businesses, health care and educational providers and attractions across Derbyshire to educate and encourage bus travel.</t>
    </r>
  </si>
  <si>
    <r>
      <t>Additional resource is required to implement the BSIP programme to budget and within timescale.  For example:
- ticketing, park and ride, DRT, Bus champions, Marketing, civils and electrical design work, website, network review tool,
- Independent support of the Enhanced Partnership Board and independent evaluation and monitoring and progress reports for the public</t>
    </r>
    <r>
      <rPr>
        <b/>
        <sz val="11"/>
        <rFont val="Arial"/>
        <family val="2"/>
      </rPr>
      <t xml:space="preserve">
Outcome: Delivery of BSIP during 2025/26</t>
    </r>
  </si>
  <si>
    <t>Funding to support delivery of zero emission buses for commercial operators in Nottinghamshire &amp; Council’s fleet.
This is additional to ZEBRA funding with an estimated 30 ZEBs to be funded.
Current forecast for the spend profile (as at June 2025) is 50% in 25/26 and the balance in 26/27</t>
  </si>
  <si>
    <t>Bring forward the delivery of fleet replacement plans and future proof local bus depots in advance of any future ban on the purchase of new diesel buses.
The allocation is separate to ZEBRA. We have just completed a mini bidding comp with operators, £4.54m will be used to begin the electrification of NCT’s Parliament St Garage and implement 19 Double Deckers.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</si>
</sst>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
    <numFmt numFmtId="165" formatCode="dd/mm/yyyy;@"/>
  </numFmts>
  <fonts count="18"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sz val="11"/>
      <color rgb="FFFF0000"/>
      <name val="Calibri"/>
      <family val="2"/>
      <scheme val="minor"/>
    </font>
    <font>
      <b/>
      <sz val="11"/>
      <color rgb="FF000000"/>
      <name val="Arial"/>
    </font>
    <font>
      <sz val="11"/>
      <color rgb="FF000000"/>
      <name val="Arial"/>
      <family val="2"/>
    </font>
    <font>
      <sz val="11"/>
      <color rgb="FF000000"/>
      <name val="Arial"/>
    </font>
    <font>
      <sz val="11"/>
      <color rgb="FF000000"/>
      <name val="Calibri"/>
      <family val="2"/>
      <scheme val="minor"/>
    </font>
    <font>
      <b/>
      <sz val="14"/>
      <color rgb="FF000000"/>
      <name val="Arial"/>
      <family val="2"/>
    </font>
    <font>
      <b/>
      <sz val="14"/>
      <color rgb="FF000000"/>
      <name val="Arial"/>
    </font>
    <font>
      <sz val="11"/>
      <color rgb="FFFF0000"/>
      <name val="Arial"/>
      <family val="2"/>
    </font>
    <font>
      <sz val="11"/>
      <name val="Arial"/>
      <family val="2"/>
    </font>
    <font>
      <b/>
      <sz val="11"/>
      <name val="Arial"/>
    </font>
    <font>
      <sz val="11"/>
      <name val="Arial"/>
    </font>
    <font>
      <sz val="11"/>
      <name val="Calibri"/>
      <family val="2"/>
      <scheme val="minor"/>
    </font>
    <font>
      <b/>
      <sz val="11"/>
      <name val="Arial"/>
      <family val="2"/>
    </font>
    <font>
      <b/>
      <sz val="1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BFBFBF"/>
        <bgColor rgb="FF000000"/>
      </patternFill>
    </fill>
    <fill>
      <patternFill patternType="solid">
        <fgColor rgb="FFFFFFFF"/>
        <bgColor indexed="64"/>
      </patternFill>
    </fill>
    <fill>
      <patternFill patternType="solid">
        <fgColor rgb="FFFFFFCC"/>
        <bgColor indexed="64"/>
      </patternFill>
    </fill>
  </fills>
  <borders count="19">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3" fillId="0" borderId="0" applyFont="0" applyFill="0" applyBorder="0" applyAlignment="0" applyProtection="0"/>
    <xf numFmtId="43" fontId="3" fillId="0" borderId="0" applyFont="0" applyFill="0" applyBorder="0" applyAlignment="0" applyProtection="0"/>
  </cellStyleXfs>
  <cellXfs count="85">
    <xf numFmtId="0" fontId="0" fillId="0" borderId="0" xfId="0"/>
    <xf numFmtId="0" fontId="2" fillId="0" borderId="0" xfId="0" applyFont="1"/>
    <xf numFmtId="0" fontId="0" fillId="0" borderId="0" xfId="0" applyAlignment="1">
      <alignment wrapText="1"/>
    </xf>
    <xf numFmtId="0" fontId="8" fillId="0" borderId="0" xfId="0" applyFont="1"/>
    <xf numFmtId="0" fontId="6" fillId="0" borderId="0" xfId="0" applyFont="1"/>
    <xf numFmtId="0" fontId="4" fillId="0" borderId="0" xfId="0" applyFont="1"/>
    <xf numFmtId="0" fontId="0" fillId="0" borderId="0" xfId="0" applyAlignment="1">
      <alignment horizontal="center"/>
    </xf>
    <xf numFmtId="0" fontId="6" fillId="0" borderId="7" xfId="0" applyFont="1" applyBorder="1" applyAlignment="1">
      <alignment wrapText="1"/>
    </xf>
    <xf numFmtId="14" fontId="7" fillId="0" borderId="7" xfId="0" applyNumberFormat="1" applyFont="1" applyBorder="1" applyAlignment="1">
      <alignment horizontal="center" wrapText="1"/>
    </xf>
    <xf numFmtId="164" fontId="7" fillId="0" borderId="7" xfId="0" applyNumberFormat="1" applyFont="1" applyBorder="1" applyAlignment="1">
      <alignment horizontal="center" wrapText="1"/>
    </xf>
    <xf numFmtId="164" fontId="7" fillId="0" borderId="7" xfId="0" applyNumberFormat="1" applyFont="1" applyBorder="1" applyAlignment="1">
      <alignment horizontal="center"/>
    </xf>
    <xf numFmtId="164" fontId="7" fillId="2" borderId="7" xfId="0" applyNumberFormat="1" applyFont="1" applyFill="1" applyBorder="1" applyAlignment="1">
      <alignment horizontal="center"/>
    </xf>
    <xf numFmtId="0" fontId="7" fillId="0" borderId="7" xfId="0" applyFont="1" applyBorder="1" applyAlignment="1">
      <alignment wrapText="1"/>
    </xf>
    <xf numFmtId="164" fontId="7" fillId="0" borderId="7" xfId="1" applyNumberFormat="1" applyFont="1" applyFill="1" applyBorder="1" applyAlignment="1">
      <alignment horizontal="center"/>
    </xf>
    <xf numFmtId="14" fontId="7" fillId="0" borderId="7" xfId="0" applyNumberFormat="1" applyFont="1" applyBorder="1" applyAlignment="1">
      <alignment horizontal="center"/>
    </xf>
    <xf numFmtId="0" fontId="6" fillId="0" borderId="7" xfId="0" applyFont="1" applyBorder="1"/>
    <xf numFmtId="14" fontId="6" fillId="0" borderId="7" xfId="0" applyNumberFormat="1" applyFont="1" applyBorder="1" applyAlignment="1">
      <alignment horizontal="center" wrapText="1"/>
    </xf>
    <xf numFmtId="164" fontId="6" fillId="0" borderId="7" xfId="0" applyNumberFormat="1" applyFont="1" applyBorder="1" applyAlignment="1">
      <alignment horizontal="center" wrapText="1"/>
    </xf>
    <xf numFmtId="164" fontId="6" fillId="0" borderId="7" xfId="0" applyNumberFormat="1" applyFont="1" applyBorder="1" applyAlignment="1">
      <alignment horizontal="center"/>
    </xf>
    <xf numFmtId="164" fontId="6" fillId="3" borderId="7" xfId="0" applyNumberFormat="1" applyFont="1" applyFill="1" applyBorder="1" applyAlignment="1">
      <alignment horizontal="center"/>
    </xf>
    <xf numFmtId="14" fontId="11" fillId="0" borderId="7" xfId="0" applyNumberFormat="1" applyFont="1" applyBorder="1" applyAlignment="1">
      <alignment horizontal="center" wrapText="1"/>
    </xf>
    <xf numFmtId="165" fontId="7" fillId="0" borderId="7" xfId="0" applyNumberFormat="1" applyFont="1" applyBorder="1" applyAlignment="1">
      <alignment horizontal="center" wrapText="1"/>
    </xf>
    <xf numFmtId="164" fontId="7" fillId="3" borderId="7" xfId="0" applyNumberFormat="1" applyFont="1" applyFill="1" applyBorder="1" applyAlignment="1">
      <alignment horizontal="center"/>
    </xf>
    <xf numFmtId="165" fontId="6" fillId="0" borderId="7" xfId="0" applyNumberFormat="1" applyFont="1" applyBorder="1" applyAlignment="1">
      <alignment horizontal="center" wrapText="1"/>
    </xf>
    <xf numFmtId="0" fontId="7" fillId="0" borderId="11" xfId="0" applyFont="1" applyBorder="1"/>
    <xf numFmtId="0" fontId="6" fillId="0" borderId="12" xfId="0" applyFont="1" applyBorder="1" applyAlignment="1">
      <alignment wrapText="1"/>
    </xf>
    <xf numFmtId="14" fontId="7" fillId="0" borderId="12" xfId="0" applyNumberFormat="1" applyFont="1" applyBorder="1" applyAlignment="1">
      <alignment horizontal="center" wrapText="1"/>
    </xf>
    <xf numFmtId="164" fontId="7" fillId="0" borderId="12" xfId="0" applyNumberFormat="1" applyFont="1" applyBorder="1" applyAlignment="1">
      <alignment horizontal="center" wrapText="1"/>
    </xf>
    <xf numFmtId="164" fontId="7" fillId="0" borderId="12" xfId="0" applyNumberFormat="1" applyFont="1" applyBorder="1" applyAlignment="1">
      <alignment horizontal="center"/>
    </xf>
    <xf numFmtId="164" fontId="7" fillId="2" borderId="12" xfId="0" applyNumberFormat="1" applyFont="1" applyFill="1" applyBorder="1" applyAlignment="1">
      <alignment horizontal="center"/>
    </xf>
    <xf numFmtId="0" fontId="7" fillId="0" borderId="13" xfId="0" applyFont="1" applyBorder="1"/>
    <xf numFmtId="0" fontId="7" fillId="0" borderId="14" xfId="0" applyFont="1" applyBorder="1" applyAlignment="1">
      <alignment wrapText="1"/>
    </xf>
    <xf numFmtId="0" fontId="7" fillId="0" borderId="15" xfId="0" applyFont="1" applyBorder="1"/>
    <xf numFmtId="0" fontId="7" fillId="0" borderId="14" xfId="0" applyFont="1" applyBorder="1"/>
    <xf numFmtId="0" fontId="7" fillId="0" borderId="15" xfId="0" applyFont="1" applyBorder="1" applyAlignment="1">
      <alignment vertical="center"/>
    </xf>
    <xf numFmtId="0" fontId="6" fillId="0" borderId="14" xfId="0" applyFont="1" applyBorder="1"/>
    <xf numFmtId="0" fontId="6" fillId="0" borderId="14" xfId="0" applyFont="1" applyBorder="1" applyAlignment="1">
      <alignment wrapText="1"/>
    </xf>
    <xf numFmtId="0" fontId="6" fillId="0" borderId="15" xfId="0" applyFont="1" applyBorder="1"/>
    <xf numFmtId="0" fontId="6" fillId="0" borderId="15" xfId="0" applyFont="1" applyBorder="1" applyAlignment="1">
      <alignment wrapText="1"/>
    </xf>
    <xf numFmtId="0" fontId="5" fillId="5" borderId="3" xfId="0" applyFont="1" applyFill="1" applyBorder="1" applyAlignment="1">
      <alignment horizontal="left" wrapText="1"/>
    </xf>
    <xf numFmtId="0" fontId="7" fillId="5" borderId="9" xfId="0" applyFont="1" applyFill="1" applyBorder="1" applyAlignment="1">
      <alignment horizontal="center" vertical="center" wrapText="1"/>
    </xf>
    <xf numFmtId="0" fontId="7" fillId="5" borderId="9" xfId="0" applyFont="1" applyFill="1" applyBorder="1" applyAlignment="1">
      <alignment horizontal="center"/>
    </xf>
    <xf numFmtId="0" fontId="7" fillId="5" borderId="10" xfId="0" applyFont="1" applyFill="1" applyBorder="1"/>
    <xf numFmtId="0" fontId="12" fillId="0" borderId="14" xfId="0" applyFont="1" applyBorder="1" applyAlignment="1">
      <alignment wrapText="1"/>
    </xf>
    <xf numFmtId="0" fontId="12" fillId="0" borderId="7" xfId="0" applyFont="1" applyBorder="1"/>
    <xf numFmtId="0" fontId="12" fillId="0" borderId="7" xfId="0" applyFont="1" applyBorder="1" applyAlignment="1">
      <alignment wrapText="1"/>
    </xf>
    <xf numFmtId="165" fontId="12" fillId="0" borderId="7" xfId="0" applyNumberFormat="1" applyFont="1" applyBorder="1" applyAlignment="1">
      <alignment horizontal="center" wrapText="1"/>
    </xf>
    <xf numFmtId="164" fontId="12" fillId="0" borderId="7" xfId="0" applyNumberFormat="1" applyFont="1" applyBorder="1" applyAlignment="1">
      <alignment horizontal="center" wrapText="1"/>
    </xf>
    <xf numFmtId="164" fontId="12" fillId="0" borderId="7" xfId="0" applyNumberFormat="1" applyFont="1" applyBorder="1" applyAlignment="1">
      <alignment horizontal="center"/>
    </xf>
    <xf numFmtId="164" fontId="12" fillId="3" borderId="7" xfId="0" applyNumberFormat="1" applyFont="1" applyFill="1" applyBorder="1" applyAlignment="1">
      <alignment horizontal="center"/>
    </xf>
    <xf numFmtId="0" fontId="12" fillId="0" borderId="15" xfId="0" applyFont="1" applyBorder="1"/>
    <xf numFmtId="0" fontId="12" fillId="0" borderId="0" xfId="0" applyFont="1"/>
    <xf numFmtId="0" fontId="15" fillId="0" borderId="0" xfId="0" applyFont="1"/>
    <xf numFmtId="0" fontId="14" fillId="0" borderId="7" xfId="0" applyFont="1" applyBorder="1" applyAlignment="1">
      <alignment wrapText="1"/>
    </xf>
    <xf numFmtId="0" fontId="12" fillId="0" borderId="0" xfId="0" applyFont="1" applyAlignment="1">
      <alignment wrapText="1"/>
    </xf>
    <xf numFmtId="0" fontId="15" fillId="0" borderId="14" xfId="0" applyFont="1" applyBorder="1"/>
    <xf numFmtId="0" fontId="15" fillId="0" borderId="7" xfId="0" applyFont="1" applyBorder="1"/>
    <xf numFmtId="0" fontId="15" fillId="0" borderId="7" xfId="0" applyFont="1" applyBorder="1" applyAlignment="1">
      <alignment wrapText="1"/>
    </xf>
    <xf numFmtId="164" fontId="15" fillId="0" borderId="7" xfId="0" applyNumberFormat="1" applyFont="1" applyBorder="1" applyAlignment="1">
      <alignment horizontal="center" wrapText="1"/>
    </xf>
    <xf numFmtId="164" fontId="15" fillId="0" borderId="7" xfId="0" applyNumberFormat="1" applyFont="1" applyBorder="1" applyAlignment="1">
      <alignment horizontal="center"/>
    </xf>
    <xf numFmtId="0" fontId="15" fillId="0" borderId="15" xfId="0" applyFont="1" applyBorder="1"/>
    <xf numFmtId="0" fontId="15" fillId="0" borderId="16" xfId="0" applyFont="1" applyBorder="1"/>
    <xf numFmtId="0" fontId="15" fillId="0" borderId="17" xfId="0" applyFont="1" applyFill="1" applyBorder="1"/>
    <xf numFmtId="0" fontId="15" fillId="0" borderId="17" xfId="0" applyFont="1" applyBorder="1" applyAlignment="1">
      <alignment wrapText="1"/>
    </xf>
    <xf numFmtId="14" fontId="15" fillId="0" borderId="17" xfId="0" applyNumberFormat="1" applyFont="1" applyBorder="1" applyAlignment="1">
      <alignment horizontal="center"/>
    </xf>
    <xf numFmtId="164" fontId="15" fillId="0" borderId="17" xfId="0" applyNumberFormat="1" applyFont="1" applyBorder="1" applyAlignment="1">
      <alignment horizontal="center"/>
    </xf>
    <xf numFmtId="164" fontId="12" fillId="3" borderId="17" xfId="0" applyNumberFormat="1" applyFont="1" applyFill="1" applyBorder="1" applyAlignment="1">
      <alignment horizontal="center"/>
    </xf>
    <xf numFmtId="0" fontId="15" fillId="0" borderId="18" xfId="0" applyFont="1" applyBorder="1"/>
    <xf numFmtId="0" fontId="15" fillId="0" borderId="0" xfId="0" applyFont="1" applyAlignment="1">
      <alignment wrapText="1"/>
    </xf>
    <xf numFmtId="0" fontId="15" fillId="0" borderId="0" xfId="0" applyFont="1" applyAlignment="1">
      <alignment horizontal="center"/>
    </xf>
    <xf numFmtId="164" fontId="15" fillId="0" borderId="0" xfId="0" applyNumberFormat="1" applyFont="1" applyAlignment="1">
      <alignment horizontal="center"/>
    </xf>
    <xf numFmtId="0" fontId="17" fillId="0" borderId="0" xfId="0" applyFont="1" applyAlignment="1">
      <alignment horizontal="center"/>
    </xf>
    <xf numFmtId="3" fontId="15" fillId="0" borderId="0" xfId="0" applyNumberFormat="1" applyFont="1" applyAlignment="1">
      <alignment horizontal="center"/>
    </xf>
    <xf numFmtId="0" fontId="9" fillId="4" borderId="4"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5" fillId="5" borderId="1" xfId="0" applyFont="1" applyFill="1" applyBorder="1" applyAlignment="1">
      <alignment wrapText="1"/>
    </xf>
    <xf numFmtId="0" fontId="5" fillId="5" borderId="8" xfId="0" applyFont="1" applyFill="1" applyBorder="1" applyAlignment="1">
      <alignment wrapText="1"/>
    </xf>
    <xf numFmtId="0" fontId="5" fillId="5" borderId="2" xfId="0" applyFont="1" applyFill="1" applyBorder="1" applyAlignment="1">
      <alignment wrapText="1"/>
    </xf>
    <xf numFmtId="0" fontId="5" fillId="5" borderId="9" xfId="0" applyFont="1" applyFill="1" applyBorder="1" applyAlignment="1">
      <alignment wrapText="1"/>
    </xf>
    <xf numFmtId="49" fontId="5" fillId="5" borderId="2" xfId="0" applyNumberFormat="1" applyFont="1" applyFill="1" applyBorder="1" applyAlignment="1">
      <alignment wrapText="1"/>
    </xf>
    <xf numFmtId="49" fontId="5" fillId="5" borderId="9" xfId="0" applyNumberFormat="1" applyFont="1" applyFill="1" applyBorder="1" applyAlignment="1">
      <alignment wrapText="1"/>
    </xf>
    <xf numFmtId="0" fontId="5" fillId="5" borderId="2" xfId="0" applyFont="1" applyFill="1" applyBorder="1" applyAlignment="1">
      <alignment horizontal="center" wrapText="1"/>
    </xf>
    <xf numFmtId="0" fontId="5" fillId="5" borderId="9" xfId="0" applyFont="1" applyFill="1" applyBorder="1" applyAlignment="1">
      <alignment horizontal="center" wrapText="1"/>
    </xf>
    <xf numFmtId="0" fontId="12" fillId="0" borderId="12" xfId="0" applyFont="1" applyBorder="1" applyAlignment="1">
      <alignment wrapText="1"/>
    </xf>
  </cellXfs>
  <cellStyles count="3">
    <cellStyle name="Comma" xfId="1" builtinId="3"/>
    <cellStyle name="Comma 2" xfId="2" xr:uid="{9834A9CD-100C-4F7F-88A5-1DAE2F8AC479}"/>
    <cellStyle name="Normal"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951060-79FD-4399-BD33-5E0BFAEAC94D}" name="Table1" displayName="Table1" ref="A1:A13" totalsRowShown="0">
  <autoFilter ref="A1:A13" xr:uid="{5D148462-620C-474E-AE0B-916009FA0674}"/>
  <tableColumns count="1">
    <tableColumn id="1" xr3:uid="{52DEFE7A-2A1D-4447-AB81-70521B0C80AA}" name="Category of scheme/measur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B2E18-6A10-40A8-8A18-C5F343A276CD}">
  <dimension ref="A1:A18"/>
  <sheetViews>
    <sheetView zoomScale="75" workbookViewId="0">
      <selection activeCell="A4" sqref="A4"/>
    </sheetView>
  </sheetViews>
  <sheetFormatPr defaultRowHeight="14.5" x14ac:dyDescent="0.35"/>
  <cols>
    <col min="1" max="1" width="150.7265625" customWidth="1"/>
  </cols>
  <sheetData>
    <row r="1" spans="1:1" ht="18.5" x14ac:dyDescent="0.45">
      <c r="A1" s="1" t="s">
        <v>0</v>
      </c>
    </row>
    <row r="2" spans="1:1" ht="18.5" x14ac:dyDescent="0.45">
      <c r="A2" s="1"/>
    </row>
    <row r="3" spans="1:1" x14ac:dyDescent="0.35">
      <c r="A3" t="s">
        <v>1</v>
      </c>
    </row>
    <row r="4" spans="1:1" ht="53.15" customHeight="1" x14ac:dyDescent="0.35">
      <c r="A4" s="2" t="s">
        <v>2</v>
      </c>
    </row>
    <row r="5" spans="1:1" ht="155.15" customHeight="1" x14ac:dyDescent="0.35">
      <c r="A5" s="2" t="s">
        <v>3</v>
      </c>
    </row>
    <row r="6" spans="1:1" ht="120.65" customHeight="1" x14ac:dyDescent="0.35">
      <c r="A6" s="2" t="s">
        <v>4</v>
      </c>
    </row>
    <row r="7" spans="1:1" ht="235" customHeight="1" x14ac:dyDescent="0.35">
      <c r="A7" s="2" t="s">
        <v>5</v>
      </c>
    </row>
    <row r="8" spans="1:1" ht="67" customHeight="1" x14ac:dyDescent="0.35">
      <c r="A8" s="2" t="s">
        <v>6</v>
      </c>
    </row>
    <row r="9" spans="1:1" x14ac:dyDescent="0.35">
      <c r="A9" s="2"/>
    </row>
    <row r="10" spans="1:1" x14ac:dyDescent="0.35">
      <c r="A10" s="2"/>
    </row>
    <row r="11" spans="1:1" x14ac:dyDescent="0.35">
      <c r="A11" s="2"/>
    </row>
    <row r="12" spans="1:1" x14ac:dyDescent="0.35">
      <c r="A12" s="2"/>
    </row>
    <row r="13" spans="1:1" x14ac:dyDescent="0.35">
      <c r="A13" s="2"/>
    </row>
    <row r="14" spans="1:1" x14ac:dyDescent="0.35">
      <c r="A14" s="2"/>
    </row>
    <row r="15" spans="1:1" x14ac:dyDescent="0.35">
      <c r="A15" s="2"/>
    </row>
    <row r="16" spans="1:1" x14ac:dyDescent="0.35">
      <c r="A16" s="2"/>
    </row>
    <row r="17" spans="1:1" x14ac:dyDescent="0.35">
      <c r="A17" s="2"/>
    </row>
    <row r="18" spans="1:1" x14ac:dyDescent="0.35">
      <c r="A18" s="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6F312-6104-4C9B-9D36-5581B9174CB6}">
  <dimension ref="A1:R71"/>
  <sheetViews>
    <sheetView tabSelected="1" zoomScale="70" zoomScaleNormal="70" workbookViewId="0">
      <pane ySplit="3" topLeftCell="A4" activePane="bottomLeft" state="frozen"/>
      <selection pane="bottomLeft" activeCell="C6" sqref="C6"/>
    </sheetView>
  </sheetViews>
  <sheetFormatPr defaultRowHeight="14.5" x14ac:dyDescent="0.35"/>
  <cols>
    <col min="1" max="1" width="20.81640625" style="5" customWidth="1"/>
    <col min="2" max="2" width="42.26953125" customWidth="1"/>
    <col min="3" max="3" width="113.36328125" style="3" customWidth="1"/>
    <col min="4" max="4" width="31.453125" style="6" customWidth="1"/>
    <col min="5" max="5" width="15.26953125" style="6" customWidth="1"/>
    <col min="6" max="6" width="18.453125" style="6" customWidth="1"/>
    <col min="7" max="7" width="17.81640625" style="6" customWidth="1"/>
    <col min="8" max="8" width="15.54296875" style="6" customWidth="1"/>
    <col min="9" max="9" width="16.81640625" style="6" customWidth="1"/>
    <col min="10" max="10" width="14.54296875" style="6" customWidth="1"/>
    <col min="11" max="11" width="13.1796875" style="6" customWidth="1"/>
    <col min="12" max="12" width="14.26953125" style="6" customWidth="1"/>
    <col min="13" max="13" width="14.81640625" style="6" customWidth="1"/>
    <col min="14" max="14" width="22" style="6" customWidth="1"/>
    <col min="15" max="15" width="14.1796875" style="6" customWidth="1"/>
    <col min="16" max="16" width="20.81640625" style="6" customWidth="1"/>
    <col min="17" max="17" width="81.36328125" customWidth="1"/>
  </cols>
  <sheetData>
    <row r="1" spans="1:17" ht="18.5" thickBot="1" x14ac:dyDescent="0.4">
      <c r="A1" s="73" t="s">
        <v>139</v>
      </c>
      <c r="B1" s="74"/>
      <c r="C1" s="74"/>
      <c r="D1" s="74"/>
      <c r="E1" s="74"/>
      <c r="F1" s="74"/>
      <c r="G1" s="74"/>
      <c r="H1" s="74"/>
      <c r="I1" s="74"/>
      <c r="J1" s="74"/>
      <c r="K1" s="74"/>
      <c r="L1" s="74"/>
      <c r="M1" s="74"/>
      <c r="N1" s="74"/>
      <c r="O1" s="74"/>
      <c r="P1" s="74"/>
      <c r="Q1" s="75"/>
    </row>
    <row r="2" spans="1:17" ht="44.5" customHeight="1" x14ac:dyDescent="0.35">
      <c r="A2" s="76" t="s">
        <v>7</v>
      </c>
      <c r="B2" s="78" t="s">
        <v>8</v>
      </c>
      <c r="C2" s="80" t="s">
        <v>9</v>
      </c>
      <c r="D2" s="82" t="s">
        <v>10</v>
      </c>
      <c r="E2" s="82" t="s">
        <v>11</v>
      </c>
      <c r="F2" s="82"/>
      <c r="G2" s="82"/>
      <c r="H2" s="82" t="s">
        <v>12</v>
      </c>
      <c r="I2" s="82"/>
      <c r="J2" s="82"/>
      <c r="K2" s="82" t="s">
        <v>13</v>
      </c>
      <c r="L2" s="82"/>
      <c r="M2" s="82"/>
      <c r="N2" s="82" t="s">
        <v>14</v>
      </c>
      <c r="O2" s="82"/>
      <c r="P2" s="82"/>
      <c r="Q2" s="39" t="s">
        <v>15</v>
      </c>
    </row>
    <row r="3" spans="1:17" ht="15" thickBot="1" x14ac:dyDescent="0.4">
      <c r="A3" s="77"/>
      <c r="B3" s="79"/>
      <c r="C3" s="81"/>
      <c r="D3" s="83"/>
      <c r="E3" s="40" t="s">
        <v>16</v>
      </c>
      <c r="F3" s="41" t="s">
        <v>17</v>
      </c>
      <c r="G3" s="41" t="s">
        <v>18</v>
      </c>
      <c r="H3" s="40" t="s">
        <v>19</v>
      </c>
      <c r="I3" s="41" t="s">
        <v>17</v>
      </c>
      <c r="J3" s="41" t="s">
        <v>20</v>
      </c>
      <c r="K3" s="40" t="s">
        <v>19</v>
      </c>
      <c r="L3" s="41" t="s">
        <v>17</v>
      </c>
      <c r="M3" s="41" t="s">
        <v>20</v>
      </c>
      <c r="N3" s="40" t="s">
        <v>19</v>
      </c>
      <c r="O3" s="41" t="s">
        <v>17</v>
      </c>
      <c r="P3" s="41" t="s">
        <v>20</v>
      </c>
      <c r="Q3" s="42"/>
    </row>
    <row r="4" spans="1:17" ht="23" customHeight="1" x14ac:dyDescent="0.35">
      <c r="A4" s="24" t="s">
        <v>21</v>
      </c>
      <c r="B4" s="25" t="s">
        <v>22</v>
      </c>
      <c r="C4" s="84" t="s">
        <v>23</v>
      </c>
      <c r="D4" s="26">
        <v>46112</v>
      </c>
      <c r="E4" s="27">
        <f>H4+K4+N4</f>
        <v>300000</v>
      </c>
      <c r="F4" s="28">
        <f>I4+L4+O4</f>
        <v>0</v>
      </c>
      <c r="G4" s="29">
        <f>E4+F4</f>
        <v>300000</v>
      </c>
      <c r="H4" s="28">
        <v>300000</v>
      </c>
      <c r="I4" s="28">
        <v>0</v>
      </c>
      <c r="J4" s="29">
        <f>H4+I4</f>
        <v>300000</v>
      </c>
      <c r="K4" s="28">
        <v>0</v>
      </c>
      <c r="L4" s="28">
        <v>0</v>
      </c>
      <c r="M4" s="29">
        <f>K4+L4</f>
        <v>0</v>
      </c>
      <c r="N4" s="28">
        <v>0</v>
      </c>
      <c r="O4" s="28">
        <v>0</v>
      </c>
      <c r="P4" s="29">
        <f>N4+O4</f>
        <v>0</v>
      </c>
      <c r="Q4" s="30"/>
    </row>
    <row r="5" spans="1:17" ht="42.5" x14ac:dyDescent="0.35">
      <c r="A5" s="31" t="s">
        <v>21</v>
      </c>
      <c r="B5" s="7" t="s">
        <v>24</v>
      </c>
      <c r="C5" s="45" t="s">
        <v>25</v>
      </c>
      <c r="D5" s="8">
        <v>46112</v>
      </c>
      <c r="E5" s="9">
        <f t="shared" ref="E5:E25" si="0">H5+K5+N5</f>
        <v>1076000</v>
      </c>
      <c r="F5" s="10">
        <f t="shared" ref="F5:F25" si="1">I5+L5+O5</f>
        <v>0</v>
      </c>
      <c r="G5" s="11">
        <f t="shared" ref="G5:G7" si="2">E5+F5</f>
        <v>1076000</v>
      </c>
      <c r="H5" s="10">
        <v>500000</v>
      </c>
      <c r="I5" s="10">
        <v>0</v>
      </c>
      <c r="J5" s="11">
        <f>H5+I5</f>
        <v>500000</v>
      </c>
      <c r="K5" s="10">
        <v>576000</v>
      </c>
      <c r="L5" s="10">
        <v>0</v>
      </c>
      <c r="M5" s="11">
        <f t="shared" ref="M5:M37" si="3">K5+L5</f>
        <v>576000</v>
      </c>
      <c r="N5" s="10">
        <v>0</v>
      </c>
      <c r="O5" s="10">
        <v>0</v>
      </c>
      <c r="P5" s="11">
        <f t="shared" ref="P5:P37" si="4">N5+O5</f>
        <v>0</v>
      </c>
      <c r="Q5" s="32"/>
    </row>
    <row r="6" spans="1:17" ht="70.5" x14ac:dyDescent="0.35">
      <c r="A6" s="31" t="s">
        <v>26</v>
      </c>
      <c r="B6" s="7" t="s">
        <v>27</v>
      </c>
      <c r="C6" s="45" t="s">
        <v>165</v>
      </c>
      <c r="D6" s="8">
        <v>46477</v>
      </c>
      <c r="E6" s="9">
        <f t="shared" si="0"/>
        <v>4414000</v>
      </c>
      <c r="F6" s="10">
        <f t="shared" si="1"/>
        <v>0</v>
      </c>
      <c r="G6" s="11">
        <f t="shared" si="2"/>
        <v>4414000</v>
      </c>
      <c r="H6" s="10">
        <v>4414000</v>
      </c>
      <c r="I6" s="10">
        <v>0</v>
      </c>
      <c r="J6" s="11">
        <f>H6+I6</f>
        <v>4414000</v>
      </c>
      <c r="K6" s="10">
        <v>0</v>
      </c>
      <c r="L6" s="10">
        <v>0</v>
      </c>
      <c r="M6" s="11">
        <f t="shared" si="3"/>
        <v>0</v>
      </c>
      <c r="N6" s="10">
        <v>0</v>
      </c>
      <c r="O6" s="10">
        <v>0</v>
      </c>
      <c r="P6" s="11">
        <f t="shared" si="4"/>
        <v>0</v>
      </c>
      <c r="Q6" s="32"/>
    </row>
    <row r="7" spans="1:17" ht="42.5" x14ac:dyDescent="0.35">
      <c r="A7" s="31" t="s">
        <v>28</v>
      </c>
      <c r="B7" s="7" t="s">
        <v>29</v>
      </c>
      <c r="C7" s="45" t="s">
        <v>30</v>
      </c>
      <c r="D7" s="8">
        <v>46112</v>
      </c>
      <c r="E7" s="9">
        <f t="shared" si="0"/>
        <v>250000</v>
      </c>
      <c r="F7" s="10">
        <f t="shared" si="1"/>
        <v>0</v>
      </c>
      <c r="G7" s="11">
        <f t="shared" si="2"/>
        <v>250000</v>
      </c>
      <c r="H7" s="10">
        <v>250000</v>
      </c>
      <c r="I7" s="10">
        <v>0</v>
      </c>
      <c r="J7" s="11">
        <f>H7+I7</f>
        <v>250000</v>
      </c>
      <c r="K7" s="10">
        <v>0</v>
      </c>
      <c r="L7" s="10">
        <v>0</v>
      </c>
      <c r="M7" s="11">
        <f t="shared" si="3"/>
        <v>0</v>
      </c>
      <c r="N7" s="10">
        <v>0</v>
      </c>
      <c r="O7" s="10">
        <v>0</v>
      </c>
      <c r="P7" s="11">
        <f t="shared" si="4"/>
        <v>0</v>
      </c>
      <c r="Q7" s="32"/>
    </row>
    <row r="8" spans="1:17" ht="28.5" x14ac:dyDescent="0.35">
      <c r="A8" s="33" t="s">
        <v>21</v>
      </c>
      <c r="B8" s="7" t="s">
        <v>31</v>
      </c>
      <c r="C8" s="45" t="s">
        <v>32</v>
      </c>
      <c r="D8" s="8">
        <v>46112</v>
      </c>
      <c r="E8" s="13">
        <f t="shared" si="0"/>
        <v>3542758</v>
      </c>
      <c r="F8" s="10">
        <f t="shared" si="1"/>
        <v>0</v>
      </c>
      <c r="G8" s="11">
        <f>SUM(E8+F8)</f>
        <v>3542758</v>
      </c>
      <c r="H8" s="10">
        <v>0</v>
      </c>
      <c r="I8" s="10">
        <v>0</v>
      </c>
      <c r="J8" s="11">
        <f t="shared" ref="J8:J37" si="5">H8+I8</f>
        <v>0</v>
      </c>
      <c r="K8" s="13">
        <v>3542758</v>
      </c>
      <c r="L8" s="13">
        <v>0</v>
      </c>
      <c r="M8" s="11">
        <f t="shared" si="3"/>
        <v>3542758</v>
      </c>
      <c r="N8" s="10">
        <v>0</v>
      </c>
      <c r="O8" s="10">
        <v>0</v>
      </c>
      <c r="P8" s="11">
        <f t="shared" si="4"/>
        <v>0</v>
      </c>
      <c r="Q8" s="34"/>
    </row>
    <row r="9" spans="1:17" ht="28.5" x14ac:dyDescent="0.35">
      <c r="A9" s="33" t="s">
        <v>21</v>
      </c>
      <c r="B9" s="7" t="s">
        <v>33</v>
      </c>
      <c r="C9" s="45" t="s">
        <v>140</v>
      </c>
      <c r="D9" s="14">
        <v>45930</v>
      </c>
      <c r="E9" s="13">
        <f t="shared" si="0"/>
        <v>1840014</v>
      </c>
      <c r="F9" s="10">
        <f t="shared" si="1"/>
        <v>0</v>
      </c>
      <c r="G9" s="11">
        <f t="shared" ref="G9:G25" si="6">SUM(E9+F9)</f>
        <v>1840014</v>
      </c>
      <c r="H9" s="10">
        <v>0</v>
      </c>
      <c r="I9" s="10">
        <v>0</v>
      </c>
      <c r="J9" s="11">
        <f t="shared" si="5"/>
        <v>0</v>
      </c>
      <c r="K9" s="13">
        <v>1840014</v>
      </c>
      <c r="L9" s="13">
        <v>0</v>
      </c>
      <c r="M9" s="11">
        <f t="shared" si="3"/>
        <v>1840014</v>
      </c>
      <c r="N9" s="10">
        <v>0</v>
      </c>
      <c r="O9" s="10">
        <v>0</v>
      </c>
      <c r="P9" s="11">
        <f t="shared" si="4"/>
        <v>0</v>
      </c>
      <c r="Q9" s="34"/>
    </row>
    <row r="10" spans="1:17" ht="28.5" x14ac:dyDescent="0.35">
      <c r="A10" s="33" t="s">
        <v>21</v>
      </c>
      <c r="B10" s="7" t="s">
        <v>34</v>
      </c>
      <c r="C10" s="45" t="s">
        <v>35</v>
      </c>
      <c r="D10" s="14">
        <v>45930</v>
      </c>
      <c r="E10" s="13">
        <f t="shared" si="0"/>
        <v>2074252</v>
      </c>
      <c r="F10" s="10">
        <f t="shared" si="1"/>
        <v>0</v>
      </c>
      <c r="G10" s="11">
        <f t="shared" si="6"/>
        <v>2074252</v>
      </c>
      <c r="H10" s="10">
        <v>0</v>
      </c>
      <c r="I10" s="10">
        <v>0</v>
      </c>
      <c r="J10" s="11">
        <f t="shared" si="5"/>
        <v>0</v>
      </c>
      <c r="K10" s="13">
        <v>2074252</v>
      </c>
      <c r="L10" s="13">
        <v>0</v>
      </c>
      <c r="M10" s="11">
        <f t="shared" si="3"/>
        <v>2074252</v>
      </c>
      <c r="N10" s="10">
        <v>0</v>
      </c>
      <c r="O10" s="10">
        <v>0</v>
      </c>
      <c r="P10" s="11">
        <f t="shared" si="4"/>
        <v>0</v>
      </c>
      <c r="Q10" s="34"/>
    </row>
    <row r="11" spans="1:17" ht="42.5" x14ac:dyDescent="0.35">
      <c r="A11" s="33" t="s">
        <v>36</v>
      </c>
      <c r="B11" s="7" t="s">
        <v>37</v>
      </c>
      <c r="C11" s="45" t="s">
        <v>38</v>
      </c>
      <c r="D11" s="8">
        <v>46112</v>
      </c>
      <c r="E11" s="13">
        <f t="shared" si="0"/>
        <v>100000</v>
      </c>
      <c r="F11" s="10">
        <f t="shared" si="1"/>
        <v>0</v>
      </c>
      <c r="G11" s="11">
        <f t="shared" si="6"/>
        <v>100000</v>
      </c>
      <c r="H11" s="10">
        <v>0</v>
      </c>
      <c r="I11" s="10">
        <v>0</v>
      </c>
      <c r="J11" s="11">
        <f t="shared" si="5"/>
        <v>0</v>
      </c>
      <c r="K11" s="13">
        <v>100000</v>
      </c>
      <c r="L11" s="13">
        <v>0</v>
      </c>
      <c r="M11" s="11">
        <f t="shared" si="3"/>
        <v>100000</v>
      </c>
      <c r="N11" s="10">
        <v>0</v>
      </c>
      <c r="O11" s="10">
        <v>0</v>
      </c>
      <c r="P11" s="11">
        <f t="shared" si="4"/>
        <v>0</v>
      </c>
      <c r="Q11" s="34"/>
    </row>
    <row r="12" spans="1:17" ht="42.5" x14ac:dyDescent="0.35">
      <c r="A12" s="33" t="s">
        <v>39</v>
      </c>
      <c r="B12" s="7" t="s">
        <v>40</v>
      </c>
      <c r="C12" s="45" t="s">
        <v>141</v>
      </c>
      <c r="D12" s="14">
        <v>45930</v>
      </c>
      <c r="E12" s="13">
        <f t="shared" si="0"/>
        <v>109600</v>
      </c>
      <c r="F12" s="10">
        <f t="shared" si="1"/>
        <v>0</v>
      </c>
      <c r="G12" s="11">
        <f t="shared" si="6"/>
        <v>109600</v>
      </c>
      <c r="H12" s="10">
        <v>0</v>
      </c>
      <c r="I12" s="10">
        <v>0</v>
      </c>
      <c r="J12" s="11">
        <f t="shared" si="5"/>
        <v>0</v>
      </c>
      <c r="K12" s="13">
        <v>109600</v>
      </c>
      <c r="L12" s="13">
        <v>0</v>
      </c>
      <c r="M12" s="11">
        <f t="shared" si="3"/>
        <v>109600</v>
      </c>
      <c r="N12" s="10">
        <v>0</v>
      </c>
      <c r="O12" s="10">
        <v>0</v>
      </c>
      <c r="P12" s="11">
        <f t="shared" si="4"/>
        <v>0</v>
      </c>
      <c r="Q12" s="34"/>
    </row>
    <row r="13" spans="1:17" ht="28.5" x14ac:dyDescent="0.35">
      <c r="A13" s="35" t="s">
        <v>39</v>
      </c>
      <c r="B13" s="7" t="s">
        <v>41</v>
      </c>
      <c r="C13" s="45" t="s">
        <v>142</v>
      </c>
      <c r="D13" s="14">
        <v>45930</v>
      </c>
      <c r="E13" s="13">
        <f t="shared" si="0"/>
        <v>1576000</v>
      </c>
      <c r="F13" s="10">
        <f t="shared" si="1"/>
        <v>0</v>
      </c>
      <c r="G13" s="11">
        <f t="shared" si="6"/>
        <v>1576000</v>
      </c>
      <c r="H13" s="10">
        <v>0</v>
      </c>
      <c r="I13" s="10">
        <v>0</v>
      </c>
      <c r="J13" s="11">
        <f t="shared" si="5"/>
        <v>0</v>
      </c>
      <c r="K13" s="13">
        <v>1576000</v>
      </c>
      <c r="L13" s="13">
        <v>0</v>
      </c>
      <c r="M13" s="11">
        <f t="shared" si="3"/>
        <v>1576000</v>
      </c>
      <c r="N13" s="10">
        <v>0</v>
      </c>
      <c r="O13" s="10">
        <v>0</v>
      </c>
      <c r="P13" s="11">
        <f t="shared" si="4"/>
        <v>0</v>
      </c>
      <c r="Q13" s="34"/>
    </row>
    <row r="14" spans="1:17" s="3" customFormat="1" ht="42.5" x14ac:dyDescent="0.35">
      <c r="A14" s="36" t="s">
        <v>42</v>
      </c>
      <c r="B14" s="7" t="s">
        <v>43</v>
      </c>
      <c r="C14" s="45" t="s">
        <v>44</v>
      </c>
      <c r="D14" s="16">
        <v>45748</v>
      </c>
      <c r="E14" s="17">
        <f t="shared" si="0"/>
        <v>0</v>
      </c>
      <c r="F14" s="18">
        <f t="shared" si="1"/>
        <v>100000</v>
      </c>
      <c r="G14" s="19">
        <f t="shared" si="6"/>
        <v>100000</v>
      </c>
      <c r="H14" s="17">
        <v>0</v>
      </c>
      <c r="I14" s="18">
        <v>100000</v>
      </c>
      <c r="J14" s="19">
        <f t="shared" si="5"/>
        <v>100000</v>
      </c>
      <c r="K14" s="17">
        <v>0</v>
      </c>
      <c r="L14" s="17">
        <v>0</v>
      </c>
      <c r="M14" s="19">
        <f t="shared" si="3"/>
        <v>0</v>
      </c>
      <c r="N14" s="17">
        <v>0</v>
      </c>
      <c r="O14" s="17">
        <v>0</v>
      </c>
      <c r="P14" s="19">
        <f t="shared" si="4"/>
        <v>0</v>
      </c>
      <c r="Q14" s="37" t="s">
        <v>45</v>
      </c>
    </row>
    <row r="15" spans="1:17" s="3" customFormat="1" ht="42.5" x14ac:dyDescent="0.35">
      <c r="A15" s="36" t="s">
        <v>42</v>
      </c>
      <c r="B15" s="7" t="s">
        <v>46</v>
      </c>
      <c r="C15" s="45" t="s">
        <v>47</v>
      </c>
      <c r="D15" s="20">
        <v>45748</v>
      </c>
      <c r="E15" s="17">
        <f t="shared" si="0"/>
        <v>0</v>
      </c>
      <c r="F15" s="18">
        <f t="shared" si="1"/>
        <v>330000</v>
      </c>
      <c r="G15" s="19">
        <f t="shared" si="6"/>
        <v>330000</v>
      </c>
      <c r="H15" s="17">
        <v>0</v>
      </c>
      <c r="I15" s="18">
        <v>330000</v>
      </c>
      <c r="J15" s="19">
        <f t="shared" si="5"/>
        <v>330000</v>
      </c>
      <c r="K15" s="17">
        <v>0</v>
      </c>
      <c r="L15" s="17">
        <v>0</v>
      </c>
      <c r="M15" s="19">
        <f t="shared" si="3"/>
        <v>0</v>
      </c>
      <c r="N15" s="17">
        <v>0</v>
      </c>
      <c r="O15" s="17">
        <v>0</v>
      </c>
      <c r="P15" s="19">
        <f t="shared" si="4"/>
        <v>0</v>
      </c>
      <c r="Q15" s="37" t="s">
        <v>45</v>
      </c>
    </row>
    <row r="16" spans="1:17" s="3" customFormat="1" ht="42.5" x14ac:dyDescent="0.35">
      <c r="A16" s="36" t="s">
        <v>42</v>
      </c>
      <c r="B16" s="7" t="s">
        <v>48</v>
      </c>
      <c r="C16" s="45" t="s">
        <v>49</v>
      </c>
      <c r="D16" s="16">
        <v>45748</v>
      </c>
      <c r="E16" s="17">
        <f t="shared" si="0"/>
        <v>0</v>
      </c>
      <c r="F16" s="18">
        <f t="shared" si="1"/>
        <v>270000</v>
      </c>
      <c r="G16" s="19">
        <f t="shared" si="6"/>
        <v>270000</v>
      </c>
      <c r="H16" s="17">
        <v>0</v>
      </c>
      <c r="I16" s="18">
        <v>270000</v>
      </c>
      <c r="J16" s="19">
        <f t="shared" si="5"/>
        <v>270000</v>
      </c>
      <c r="K16" s="17">
        <v>0</v>
      </c>
      <c r="L16" s="17">
        <v>0</v>
      </c>
      <c r="M16" s="19">
        <f t="shared" si="3"/>
        <v>0</v>
      </c>
      <c r="N16" s="17">
        <v>0</v>
      </c>
      <c r="O16" s="17">
        <v>0</v>
      </c>
      <c r="P16" s="19">
        <f t="shared" si="4"/>
        <v>0</v>
      </c>
      <c r="Q16" s="37" t="s">
        <v>45</v>
      </c>
    </row>
    <row r="17" spans="1:17" s="3" customFormat="1" ht="42.5" x14ac:dyDescent="0.35">
      <c r="A17" s="36" t="s">
        <v>42</v>
      </c>
      <c r="B17" s="7" t="s">
        <v>50</v>
      </c>
      <c r="C17" s="45" t="s">
        <v>51</v>
      </c>
      <c r="D17" s="16">
        <v>45748</v>
      </c>
      <c r="E17" s="17">
        <f t="shared" si="0"/>
        <v>0</v>
      </c>
      <c r="F17" s="18">
        <f t="shared" si="1"/>
        <v>50000</v>
      </c>
      <c r="G17" s="19">
        <f t="shared" si="6"/>
        <v>50000</v>
      </c>
      <c r="H17" s="17">
        <v>0</v>
      </c>
      <c r="I17" s="18">
        <v>50000</v>
      </c>
      <c r="J17" s="19">
        <f t="shared" si="5"/>
        <v>50000</v>
      </c>
      <c r="K17" s="17">
        <v>0</v>
      </c>
      <c r="L17" s="17">
        <v>0</v>
      </c>
      <c r="M17" s="19">
        <f t="shared" si="3"/>
        <v>0</v>
      </c>
      <c r="N17" s="17">
        <v>0</v>
      </c>
      <c r="O17" s="17">
        <v>0</v>
      </c>
      <c r="P17" s="19">
        <f t="shared" si="4"/>
        <v>0</v>
      </c>
      <c r="Q17" s="37" t="s">
        <v>45</v>
      </c>
    </row>
    <row r="18" spans="1:17" s="3" customFormat="1" ht="42.5" x14ac:dyDescent="0.35">
      <c r="A18" s="36" t="s">
        <v>42</v>
      </c>
      <c r="B18" s="7" t="s">
        <v>52</v>
      </c>
      <c r="C18" s="45" t="s">
        <v>53</v>
      </c>
      <c r="D18" s="16">
        <v>45748</v>
      </c>
      <c r="E18" s="17">
        <f t="shared" si="0"/>
        <v>0</v>
      </c>
      <c r="F18" s="18">
        <f t="shared" si="1"/>
        <v>150000</v>
      </c>
      <c r="G18" s="19">
        <f t="shared" si="6"/>
        <v>150000</v>
      </c>
      <c r="H18" s="17">
        <v>0</v>
      </c>
      <c r="I18" s="18">
        <f>100000+50000</f>
        <v>150000</v>
      </c>
      <c r="J18" s="19">
        <f t="shared" si="5"/>
        <v>150000</v>
      </c>
      <c r="K18" s="17">
        <v>0</v>
      </c>
      <c r="L18" s="17">
        <v>0</v>
      </c>
      <c r="M18" s="19">
        <f t="shared" si="3"/>
        <v>0</v>
      </c>
      <c r="N18" s="17">
        <v>0</v>
      </c>
      <c r="O18" s="17">
        <v>0</v>
      </c>
      <c r="P18" s="19">
        <f t="shared" si="4"/>
        <v>0</v>
      </c>
      <c r="Q18" s="37" t="s">
        <v>45</v>
      </c>
    </row>
    <row r="19" spans="1:17" s="3" customFormat="1" ht="42.5" x14ac:dyDescent="0.35">
      <c r="A19" s="36" t="s">
        <v>54</v>
      </c>
      <c r="B19" s="7" t="s">
        <v>55</v>
      </c>
      <c r="C19" s="45" t="s">
        <v>56</v>
      </c>
      <c r="D19" s="16">
        <v>45748</v>
      </c>
      <c r="E19" s="17">
        <f t="shared" si="0"/>
        <v>0</v>
      </c>
      <c r="F19" s="18">
        <f t="shared" si="1"/>
        <v>6698450</v>
      </c>
      <c r="G19" s="19">
        <f t="shared" si="6"/>
        <v>6698450</v>
      </c>
      <c r="H19" s="17">
        <v>0</v>
      </c>
      <c r="I19" s="18">
        <f>3713900-2023900</f>
        <v>1690000</v>
      </c>
      <c r="J19" s="19">
        <f t="shared" si="5"/>
        <v>1690000</v>
      </c>
      <c r="K19" s="17">
        <v>0</v>
      </c>
      <c r="L19" s="18">
        <v>5008450</v>
      </c>
      <c r="M19" s="19">
        <f t="shared" si="3"/>
        <v>5008450</v>
      </c>
      <c r="N19" s="17">
        <v>0</v>
      </c>
      <c r="O19" s="17">
        <v>0</v>
      </c>
      <c r="P19" s="19">
        <f t="shared" si="4"/>
        <v>0</v>
      </c>
      <c r="Q19" s="37" t="s">
        <v>45</v>
      </c>
    </row>
    <row r="20" spans="1:17" s="3" customFormat="1" ht="42.5" x14ac:dyDescent="0.35">
      <c r="A20" s="36" t="s">
        <v>54</v>
      </c>
      <c r="B20" s="7" t="s">
        <v>57</v>
      </c>
      <c r="C20" s="45" t="s">
        <v>58</v>
      </c>
      <c r="D20" s="16">
        <v>45748</v>
      </c>
      <c r="E20" s="17">
        <f t="shared" si="0"/>
        <v>0</v>
      </c>
      <c r="F20" s="18">
        <f t="shared" si="1"/>
        <v>690000</v>
      </c>
      <c r="G20" s="19">
        <f t="shared" si="6"/>
        <v>690000</v>
      </c>
      <c r="H20" s="17">
        <v>0</v>
      </c>
      <c r="I20" s="17">
        <v>0</v>
      </c>
      <c r="J20" s="19">
        <f t="shared" si="5"/>
        <v>0</v>
      </c>
      <c r="K20" s="17">
        <v>0</v>
      </c>
      <c r="L20" s="18">
        <v>690000</v>
      </c>
      <c r="M20" s="19">
        <f t="shared" si="3"/>
        <v>690000</v>
      </c>
      <c r="N20" s="17">
        <v>0</v>
      </c>
      <c r="O20" s="17">
        <v>0</v>
      </c>
      <c r="P20" s="19">
        <f t="shared" si="4"/>
        <v>0</v>
      </c>
      <c r="Q20" s="37" t="s">
        <v>45</v>
      </c>
    </row>
    <row r="21" spans="1:17" s="3" customFormat="1" ht="28.5" x14ac:dyDescent="0.35">
      <c r="A21" s="36" t="s">
        <v>54</v>
      </c>
      <c r="B21" s="7" t="s">
        <v>59</v>
      </c>
      <c r="C21" s="45" t="s">
        <v>60</v>
      </c>
      <c r="D21" s="16">
        <v>45748</v>
      </c>
      <c r="E21" s="17">
        <f t="shared" si="0"/>
        <v>0</v>
      </c>
      <c r="F21" s="18">
        <f t="shared" si="1"/>
        <v>100000</v>
      </c>
      <c r="G21" s="19">
        <f t="shared" si="6"/>
        <v>100000</v>
      </c>
      <c r="H21" s="17">
        <v>0</v>
      </c>
      <c r="I21" s="17">
        <v>0</v>
      </c>
      <c r="J21" s="19">
        <f t="shared" si="5"/>
        <v>0</v>
      </c>
      <c r="K21" s="17">
        <v>0</v>
      </c>
      <c r="L21" s="18">
        <v>100000</v>
      </c>
      <c r="M21" s="19">
        <f t="shared" si="3"/>
        <v>100000</v>
      </c>
      <c r="N21" s="17">
        <v>0</v>
      </c>
      <c r="O21" s="17">
        <v>0</v>
      </c>
      <c r="P21" s="19">
        <f t="shared" si="4"/>
        <v>0</v>
      </c>
      <c r="Q21" s="38" t="s">
        <v>45</v>
      </c>
    </row>
    <row r="22" spans="1:17" s="3" customFormat="1" ht="42.5" x14ac:dyDescent="0.35">
      <c r="A22" s="36" t="s">
        <v>36</v>
      </c>
      <c r="B22" s="12" t="s">
        <v>61</v>
      </c>
      <c r="C22" s="45" t="s">
        <v>62</v>
      </c>
      <c r="D22" s="16">
        <v>45748</v>
      </c>
      <c r="E22" s="17">
        <f t="shared" si="0"/>
        <v>0</v>
      </c>
      <c r="F22" s="18">
        <f t="shared" si="1"/>
        <v>100000</v>
      </c>
      <c r="G22" s="19">
        <f t="shared" si="6"/>
        <v>100000</v>
      </c>
      <c r="H22" s="17">
        <v>0</v>
      </c>
      <c r="I22" s="17">
        <v>0</v>
      </c>
      <c r="J22" s="19">
        <f t="shared" si="5"/>
        <v>0</v>
      </c>
      <c r="K22" s="17">
        <v>0</v>
      </c>
      <c r="L22" s="18">
        <v>100000</v>
      </c>
      <c r="M22" s="19">
        <f t="shared" si="3"/>
        <v>100000</v>
      </c>
      <c r="N22" s="17">
        <v>0</v>
      </c>
      <c r="O22" s="17">
        <v>0</v>
      </c>
      <c r="P22" s="19">
        <f t="shared" si="4"/>
        <v>0</v>
      </c>
      <c r="Q22" s="38" t="s">
        <v>45</v>
      </c>
    </row>
    <row r="23" spans="1:17" s="3" customFormat="1" ht="56.5" x14ac:dyDescent="0.35">
      <c r="A23" s="36" t="s">
        <v>39</v>
      </c>
      <c r="B23" s="7" t="s">
        <v>63</v>
      </c>
      <c r="C23" s="45" t="s">
        <v>64</v>
      </c>
      <c r="D23" s="16">
        <v>45748</v>
      </c>
      <c r="E23" s="17">
        <f t="shared" si="0"/>
        <v>0</v>
      </c>
      <c r="F23" s="18">
        <f t="shared" si="1"/>
        <v>50000</v>
      </c>
      <c r="G23" s="19">
        <f t="shared" si="6"/>
        <v>50000</v>
      </c>
      <c r="H23" s="17">
        <v>0</v>
      </c>
      <c r="I23" s="17">
        <v>0</v>
      </c>
      <c r="J23" s="19">
        <f t="shared" si="5"/>
        <v>0</v>
      </c>
      <c r="K23" s="17">
        <v>0</v>
      </c>
      <c r="L23" s="18">
        <v>50000</v>
      </c>
      <c r="M23" s="19">
        <f t="shared" si="3"/>
        <v>50000</v>
      </c>
      <c r="N23" s="17">
        <v>0</v>
      </c>
      <c r="O23" s="17">
        <v>0</v>
      </c>
      <c r="P23" s="19">
        <f t="shared" si="4"/>
        <v>0</v>
      </c>
      <c r="Q23" s="37" t="s">
        <v>45</v>
      </c>
    </row>
    <row r="24" spans="1:17" s="3" customFormat="1" x14ac:dyDescent="0.35">
      <c r="A24" s="36" t="s">
        <v>39</v>
      </c>
      <c r="B24" s="7" t="s">
        <v>65</v>
      </c>
      <c r="C24" s="45" t="s">
        <v>66</v>
      </c>
      <c r="D24" s="16">
        <v>45748</v>
      </c>
      <c r="E24" s="17">
        <f t="shared" si="0"/>
        <v>0</v>
      </c>
      <c r="F24" s="18">
        <f t="shared" si="1"/>
        <v>283180</v>
      </c>
      <c r="G24" s="19">
        <f t="shared" si="6"/>
        <v>283180</v>
      </c>
      <c r="H24" s="17">
        <v>0</v>
      </c>
      <c r="I24" s="17">
        <v>0</v>
      </c>
      <c r="J24" s="19">
        <f t="shared" si="5"/>
        <v>0</v>
      </c>
      <c r="K24" s="17">
        <v>0</v>
      </c>
      <c r="L24" s="18">
        <v>283180</v>
      </c>
      <c r="M24" s="19">
        <f t="shared" si="3"/>
        <v>283180</v>
      </c>
      <c r="N24" s="17">
        <v>0</v>
      </c>
      <c r="O24" s="17">
        <v>0</v>
      </c>
      <c r="P24" s="19">
        <f t="shared" si="4"/>
        <v>0</v>
      </c>
      <c r="Q24" s="37" t="s">
        <v>45</v>
      </c>
    </row>
    <row r="25" spans="1:17" s="3" customFormat="1" x14ac:dyDescent="0.35">
      <c r="A25" s="36" t="s">
        <v>39</v>
      </c>
      <c r="B25" s="7" t="s">
        <v>67</v>
      </c>
      <c r="C25" s="45" t="s">
        <v>68</v>
      </c>
      <c r="D25" s="16">
        <v>45748</v>
      </c>
      <c r="E25" s="17">
        <f t="shared" si="0"/>
        <v>0</v>
      </c>
      <c r="F25" s="18">
        <f t="shared" si="1"/>
        <v>89000</v>
      </c>
      <c r="G25" s="19">
        <f t="shared" si="6"/>
        <v>89000</v>
      </c>
      <c r="H25" s="17">
        <v>0</v>
      </c>
      <c r="I25" s="17">
        <v>0</v>
      </c>
      <c r="J25" s="19">
        <f t="shared" si="5"/>
        <v>0</v>
      </c>
      <c r="K25" s="17">
        <v>0</v>
      </c>
      <c r="L25" s="18">
        <v>89000</v>
      </c>
      <c r="M25" s="19">
        <f t="shared" si="3"/>
        <v>89000</v>
      </c>
      <c r="N25" s="17">
        <v>0</v>
      </c>
      <c r="O25" s="17">
        <v>0</v>
      </c>
      <c r="P25" s="19">
        <f t="shared" si="4"/>
        <v>0</v>
      </c>
      <c r="Q25" s="37" t="s">
        <v>45</v>
      </c>
    </row>
    <row r="26" spans="1:17" ht="28.5" x14ac:dyDescent="0.35">
      <c r="A26" s="36" t="s">
        <v>21</v>
      </c>
      <c r="B26" s="7" t="s">
        <v>69</v>
      </c>
      <c r="C26" s="45" t="s">
        <v>70</v>
      </c>
      <c r="D26" s="16">
        <v>46112</v>
      </c>
      <c r="E26" s="17">
        <f>H26+K26+N26</f>
        <v>2587499</v>
      </c>
      <c r="F26" s="18">
        <f>I26+L26+O26</f>
        <v>0</v>
      </c>
      <c r="G26" s="19">
        <f t="shared" ref="G26:G37" si="7">SUM(E26+F26)</f>
        <v>2587499</v>
      </c>
      <c r="H26" s="18">
        <v>0</v>
      </c>
      <c r="I26" s="18">
        <v>0</v>
      </c>
      <c r="J26" s="19">
        <f t="shared" si="5"/>
        <v>0</v>
      </c>
      <c r="K26" s="18">
        <v>2587499</v>
      </c>
      <c r="L26" s="18">
        <v>0</v>
      </c>
      <c r="M26" s="19">
        <f t="shared" si="3"/>
        <v>2587499</v>
      </c>
      <c r="N26" s="18">
        <v>0</v>
      </c>
      <c r="O26" s="18">
        <v>0</v>
      </c>
      <c r="P26" s="19">
        <f t="shared" si="4"/>
        <v>0</v>
      </c>
      <c r="Q26" s="37" t="s">
        <v>45</v>
      </c>
    </row>
    <row r="27" spans="1:17" ht="28.5" x14ac:dyDescent="0.35">
      <c r="A27" s="36" t="s">
        <v>21</v>
      </c>
      <c r="B27" s="7" t="s">
        <v>71</v>
      </c>
      <c r="C27" s="45" t="s">
        <v>72</v>
      </c>
      <c r="D27" s="16">
        <v>46112</v>
      </c>
      <c r="E27" s="17">
        <f t="shared" ref="E27:E37" si="8">H27+K27+N27</f>
        <v>1216204</v>
      </c>
      <c r="F27" s="18">
        <f t="shared" ref="F27:F37" si="9">I27+L27+O27</f>
        <v>0</v>
      </c>
      <c r="G27" s="19">
        <f t="shared" si="7"/>
        <v>1216204</v>
      </c>
      <c r="H27" s="18">
        <v>0</v>
      </c>
      <c r="I27" s="18">
        <v>0</v>
      </c>
      <c r="J27" s="19">
        <f t="shared" si="5"/>
        <v>0</v>
      </c>
      <c r="K27" s="18">
        <v>1216204</v>
      </c>
      <c r="L27" s="18">
        <v>0</v>
      </c>
      <c r="M27" s="19">
        <f t="shared" si="3"/>
        <v>1216204</v>
      </c>
      <c r="N27" s="18">
        <v>0</v>
      </c>
      <c r="O27" s="18">
        <v>0</v>
      </c>
      <c r="P27" s="19">
        <f t="shared" si="4"/>
        <v>0</v>
      </c>
      <c r="Q27" s="37" t="s">
        <v>45</v>
      </c>
    </row>
    <row r="28" spans="1:17" ht="56.5" x14ac:dyDescent="0.35">
      <c r="A28" s="36" t="s">
        <v>73</v>
      </c>
      <c r="B28" s="7" t="s">
        <v>74</v>
      </c>
      <c r="C28" s="45" t="s">
        <v>143</v>
      </c>
      <c r="D28" s="16">
        <v>46112</v>
      </c>
      <c r="E28" s="17">
        <f t="shared" si="8"/>
        <v>0</v>
      </c>
      <c r="F28" s="18">
        <f t="shared" si="9"/>
        <v>180000</v>
      </c>
      <c r="G28" s="19">
        <f t="shared" si="7"/>
        <v>180000</v>
      </c>
      <c r="H28" s="18">
        <v>0</v>
      </c>
      <c r="I28" s="18">
        <f>50414</f>
        <v>50414</v>
      </c>
      <c r="J28" s="19">
        <f t="shared" si="5"/>
        <v>50414</v>
      </c>
      <c r="K28" s="18">
        <v>0</v>
      </c>
      <c r="L28" s="18">
        <v>129586</v>
      </c>
      <c r="M28" s="19">
        <f t="shared" si="3"/>
        <v>129586</v>
      </c>
      <c r="N28" s="18">
        <v>0</v>
      </c>
      <c r="O28" s="18">
        <v>0</v>
      </c>
      <c r="P28" s="19">
        <f t="shared" si="4"/>
        <v>0</v>
      </c>
      <c r="Q28" s="37" t="s">
        <v>45</v>
      </c>
    </row>
    <row r="29" spans="1:17" ht="56.5" x14ac:dyDescent="0.35">
      <c r="A29" s="36" t="s">
        <v>28</v>
      </c>
      <c r="B29" s="7" t="s">
        <v>75</v>
      </c>
      <c r="C29" s="45" t="s">
        <v>76</v>
      </c>
      <c r="D29" s="16">
        <v>45869</v>
      </c>
      <c r="E29" s="17">
        <f t="shared" si="8"/>
        <v>114969</v>
      </c>
      <c r="F29" s="18">
        <f t="shared" si="9"/>
        <v>250000</v>
      </c>
      <c r="G29" s="19">
        <f t="shared" si="7"/>
        <v>364969</v>
      </c>
      <c r="H29" s="18">
        <v>0</v>
      </c>
      <c r="I29" s="18">
        <v>250000</v>
      </c>
      <c r="J29" s="19">
        <f t="shared" si="5"/>
        <v>250000</v>
      </c>
      <c r="K29" s="18">
        <v>114969</v>
      </c>
      <c r="L29" s="18">
        <v>0</v>
      </c>
      <c r="M29" s="19">
        <f t="shared" si="3"/>
        <v>114969</v>
      </c>
      <c r="N29" s="18">
        <v>0</v>
      </c>
      <c r="O29" s="18">
        <v>0</v>
      </c>
      <c r="P29" s="19">
        <f t="shared" si="4"/>
        <v>0</v>
      </c>
      <c r="Q29" s="37" t="s">
        <v>45</v>
      </c>
    </row>
    <row r="30" spans="1:17" ht="42.5" x14ac:dyDescent="0.35">
      <c r="A30" s="36" t="s">
        <v>77</v>
      </c>
      <c r="B30" s="7" t="s">
        <v>78</v>
      </c>
      <c r="C30" s="45" t="s">
        <v>144</v>
      </c>
      <c r="D30" s="16">
        <v>45748</v>
      </c>
      <c r="E30" s="17">
        <f t="shared" si="8"/>
        <v>0</v>
      </c>
      <c r="F30" s="18">
        <f t="shared" si="9"/>
        <v>1338200</v>
      </c>
      <c r="G30" s="19">
        <f t="shared" si="7"/>
        <v>1338200</v>
      </c>
      <c r="H30" s="18">
        <v>0</v>
      </c>
      <c r="I30" s="18">
        <v>0</v>
      </c>
      <c r="J30" s="19">
        <f t="shared" si="5"/>
        <v>0</v>
      </c>
      <c r="K30" s="18">
        <v>0</v>
      </c>
      <c r="L30" s="18">
        <v>1338200</v>
      </c>
      <c r="M30" s="19">
        <f t="shared" si="3"/>
        <v>1338200</v>
      </c>
      <c r="N30" s="18">
        <v>0</v>
      </c>
      <c r="O30" s="18">
        <v>0</v>
      </c>
      <c r="P30" s="19">
        <f t="shared" si="4"/>
        <v>0</v>
      </c>
      <c r="Q30" s="37" t="s">
        <v>45</v>
      </c>
    </row>
    <row r="31" spans="1:17" ht="28.5" x14ac:dyDescent="0.35">
      <c r="A31" s="36" t="s">
        <v>79</v>
      </c>
      <c r="B31" s="7" t="s">
        <v>80</v>
      </c>
      <c r="C31" s="45" t="s">
        <v>81</v>
      </c>
      <c r="D31" s="16">
        <v>45748</v>
      </c>
      <c r="E31" s="17">
        <f t="shared" si="8"/>
        <v>0</v>
      </c>
      <c r="F31" s="18">
        <f t="shared" si="9"/>
        <v>450000</v>
      </c>
      <c r="G31" s="19">
        <f t="shared" si="7"/>
        <v>450000</v>
      </c>
      <c r="H31" s="18">
        <v>0</v>
      </c>
      <c r="I31" s="18">
        <v>267336</v>
      </c>
      <c r="J31" s="19">
        <f t="shared" si="5"/>
        <v>267336</v>
      </c>
      <c r="K31" s="18">
        <v>0</v>
      </c>
      <c r="L31" s="18">
        <v>182664</v>
      </c>
      <c r="M31" s="19">
        <f t="shared" si="3"/>
        <v>182664</v>
      </c>
      <c r="N31" s="18">
        <v>0</v>
      </c>
      <c r="O31" s="18">
        <v>0</v>
      </c>
      <c r="P31" s="19">
        <f t="shared" si="4"/>
        <v>0</v>
      </c>
      <c r="Q31" s="37" t="s">
        <v>45</v>
      </c>
    </row>
    <row r="32" spans="1:17" ht="28.5" x14ac:dyDescent="0.35">
      <c r="A32" s="36" t="s">
        <v>73</v>
      </c>
      <c r="B32" s="7" t="s">
        <v>82</v>
      </c>
      <c r="C32" s="45" t="s">
        <v>83</v>
      </c>
      <c r="D32" s="16">
        <v>45748</v>
      </c>
      <c r="E32" s="17">
        <f t="shared" si="8"/>
        <v>0</v>
      </c>
      <c r="F32" s="18">
        <f t="shared" si="9"/>
        <v>150000</v>
      </c>
      <c r="G32" s="19">
        <f t="shared" si="7"/>
        <v>150000</v>
      </c>
      <c r="H32" s="18">
        <v>0</v>
      </c>
      <c r="I32" s="18">
        <v>0</v>
      </c>
      <c r="J32" s="19">
        <f t="shared" si="5"/>
        <v>0</v>
      </c>
      <c r="K32" s="18">
        <v>0</v>
      </c>
      <c r="L32" s="18">
        <v>150000</v>
      </c>
      <c r="M32" s="19">
        <f t="shared" si="3"/>
        <v>150000</v>
      </c>
      <c r="N32" s="18">
        <v>0</v>
      </c>
      <c r="O32" s="18">
        <v>0</v>
      </c>
      <c r="P32" s="19">
        <f t="shared" si="4"/>
        <v>0</v>
      </c>
      <c r="Q32" s="37" t="s">
        <v>45</v>
      </c>
    </row>
    <row r="33" spans="1:18" ht="28.5" x14ac:dyDescent="0.35">
      <c r="A33" s="36" t="s">
        <v>73</v>
      </c>
      <c r="B33" s="7" t="s">
        <v>84</v>
      </c>
      <c r="C33" s="45" t="s">
        <v>145</v>
      </c>
      <c r="D33" s="16">
        <v>45748</v>
      </c>
      <c r="E33" s="17">
        <f t="shared" si="8"/>
        <v>0</v>
      </c>
      <c r="F33" s="18">
        <f t="shared" si="9"/>
        <v>36000</v>
      </c>
      <c r="G33" s="19">
        <f t="shared" si="7"/>
        <v>36000</v>
      </c>
      <c r="H33" s="18">
        <v>0</v>
      </c>
      <c r="I33" s="18">
        <v>0</v>
      </c>
      <c r="J33" s="19">
        <f t="shared" si="5"/>
        <v>0</v>
      </c>
      <c r="K33" s="18">
        <v>0</v>
      </c>
      <c r="L33" s="18">
        <v>36000</v>
      </c>
      <c r="M33" s="19">
        <f t="shared" si="3"/>
        <v>36000</v>
      </c>
      <c r="N33" s="18">
        <v>0</v>
      </c>
      <c r="O33" s="18">
        <v>0</v>
      </c>
      <c r="P33" s="19">
        <f t="shared" si="4"/>
        <v>0</v>
      </c>
      <c r="Q33" s="37" t="s">
        <v>45</v>
      </c>
    </row>
    <row r="34" spans="1:18" ht="28.5" x14ac:dyDescent="0.35">
      <c r="A34" s="36" t="s">
        <v>21</v>
      </c>
      <c r="B34" s="7" t="s">
        <v>85</v>
      </c>
      <c r="C34" s="45" t="s">
        <v>86</v>
      </c>
      <c r="D34" s="16">
        <v>45748</v>
      </c>
      <c r="E34" s="17">
        <f t="shared" si="8"/>
        <v>0</v>
      </c>
      <c r="F34" s="18">
        <f t="shared" si="9"/>
        <v>50000</v>
      </c>
      <c r="G34" s="19">
        <f t="shared" si="7"/>
        <v>50000</v>
      </c>
      <c r="H34" s="18">
        <v>0</v>
      </c>
      <c r="I34" s="18">
        <v>0</v>
      </c>
      <c r="J34" s="19">
        <f t="shared" si="5"/>
        <v>0</v>
      </c>
      <c r="K34" s="18">
        <v>0</v>
      </c>
      <c r="L34" s="18">
        <v>50000</v>
      </c>
      <c r="M34" s="19">
        <f t="shared" si="3"/>
        <v>50000</v>
      </c>
      <c r="N34" s="18">
        <v>0</v>
      </c>
      <c r="O34" s="18">
        <v>0</v>
      </c>
      <c r="P34" s="19">
        <f t="shared" si="4"/>
        <v>0</v>
      </c>
      <c r="Q34" s="37" t="s">
        <v>45</v>
      </c>
    </row>
    <row r="35" spans="1:18" ht="42.5" x14ac:dyDescent="0.35">
      <c r="A35" s="36" t="s">
        <v>28</v>
      </c>
      <c r="B35" s="7" t="s">
        <v>87</v>
      </c>
      <c r="C35" s="45" t="s">
        <v>88</v>
      </c>
      <c r="D35" s="16">
        <v>46112</v>
      </c>
      <c r="E35" s="17">
        <f t="shared" si="8"/>
        <v>943000</v>
      </c>
      <c r="F35" s="18">
        <f t="shared" si="9"/>
        <v>0</v>
      </c>
      <c r="G35" s="19">
        <f t="shared" si="7"/>
        <v>943000</v>
      </c>
      <c r="H35" s="18">
        <v>943000</v>
      </c>
      <c r="I35" s="18">
        <v>0</v>
      </c>
      <c r="J35" s="19">
        <f t="shared" si="5"/>
        <v>943000</v>
      </c>
      <c r="K35" s="18">
        <v>0</v>
      </c>
      <c r="L35" s="18">
        <v>0</v>
      </c>
      <c r="M35" s="19">
        <f t="shared" si="3"/>
        <v>0</v>
      </c>
      <c r="N35" s="18">
        <v>0</v>
      </c>
      <c r="O35" s="18">
        <v>0</v>
      </c>
      <c r="P35" s="19">
        <f t="shared" si="4"/>
        <v>0</v>
      </c>
      <c r="Q35" s="37" t="s">
        <v>45</v>
      </c>
    </row>
    <row r="36" spans="1:18" ht="42.5" x14ac:dyDescent="0.35">
      <c r="A36" s="36" t="s">
        <v>28</v>
      </c>
      <c r="B36" s="7" t="s">
        <v>89</v>
      </c>
      <c r="C36" s="45" t="s">
        <v>90</v>
      </c>
      <c r="D36" s="16">
        <v>46112</v>
      </c>
      <c r="E36" s="17">
        <f t="shared" si="8"/>
        <v>1000000</v>
      </c>
      <c r="F36" s="18">
        <f t="shared" si="9"/>
        <v>0</v>
      </c>
      <c r="G36" s="19">
        <f t="shared" si="7"/>
        <v>1000000</v>
      </c>
      <c r="H36" s="18">
        <v>1000000</v>
      </c>
      <c r="I36" s="18">
        <v>0</v>
      </c>
      <c r="J36" s="19">
        <f t="shared" si="5"/>
        <v>1000000</v>
      </c>
      <c r="K36" s="18">
        <v>0</v>
      </c>
      <c r="L36" s="18">
        <v>0</v>
      </c>
      <c r="M36" s="19">
        <f t="shared" si="3"/>
        <v>0</v>
      </c>
      <c r="N36" s="18">
        <v>0</v>
      </c>
      <c r="O36" s="18">
        <v>0</v>
      </c>
      <c r="P36" s="19">
        <f t="shared" si="4"/>
        <v>0</v>
      </c>
      <c r="Q36" s="37" t="s">
        <v>45</v>
      </c>
    </row>
    <row r="37" spans="1:18" x14ac:dyDescent="0.35">
      <c r="A37" s="36" t="s">
        <v>26</v>
      </c>
      <c r="B37" s="7" t="s">
        <v>146</v>
      </c>
      <c r="C37" s="45" t="s">
        <v>91</v>
      </c>
      <c r="D37" s="16">
        <v>46112</v>
      </c>
      <c r="E37" s="17">
        <f t="shared" si="8"/>
        <v>1000000</v>
      </c>
      <c r="F37" s="18">
        <f t="shared" si="9"/>
        <v>0</v>
      </c>
      <c r="G37" s="19">
        <f t="shared" si="7"/>
        <v>1000000</v>
      </c>
      <c r="H37" s="18">
        <v>1000000</v>
      </c>
      <c r="I37" s="18">
        <v>0</v>
      </c>
      <c r="J37" s="19">
        <f t="shared" si="5"/>
        <v>1000000</v>
      </c>
      <c r="K37" s="18">
        <v>0</v>
      </c>
      <c r="L37" s="18">
        <v>0</v>
      </c>
      <c r="M37" s="19">
        <f t="shared" si="3"/>
        <v>0</v>
      </c>
      <c r="N37" s="18">
        <v>0</v>
      </c>
      <c r="O37" s="18">
        <v>0</v>
      </c>
      <c r="P37" s="19">
        <f t="shared" si="4"/>
        <v>0</v>
      </c>
      <c r="Q37" s="37" t="s">
        <v>45</v>
      </c>
    </row>
    <row r="38" spans="1:18" ht="112.5" x14ac:dyDescent="0.35">
      <c r="A38" s="31" t="s">
        <v>26</v>
      </c>
      <c r="B38" s="7" t="s">
        <v>92</v>
      </c>
      <c r="C38" s="45" t="s">
        <v>166</v>
      </c>
      <c r="D38" s="21">
        <v>45747</v>
      </c>
      <c r="E38" s="9">
        <f>H38+K38+N38</f>
        <v>13900282</v>
      </c>
      <c r="F38" s="10">
        <f>I38+L38+O38</f>
        <v>0</v>
      </c>
      <c r="G38" s="22">
        <f t="shared" ref="G38:G46" si="10">SUM(E38+F38)</f>
        <v>13900282</v>
      </c>
      <c r="H38" s="10">
        <v>4900282</v>
      </c>
      <c r="I38" s="10">
        <v>0</v>
      </c>
      <c r="J38" s="22">
        <f t="shared" ref="J38:J46" si="11">H38+I38</f>
        <v>4900282</v>
      </c>
      <c r="K38" s="10">
        <v>0</v>
      </c>
      <c r="L38" s="10">
        <v>0</v>
      </c>
      <c r="M38" s="22">
        <f t="shared" ref="M38:M46" si="12">K38+L38</f>
        <v>0</v>
      </c>
      <c r="N38" s="10">
        <v>9000000</v>
      </c>
      <c r="O38" s="10">
        <v>0</v>
      </c>
      <c r="P38" s="22">
        <f>N38+O38</f>
        <v>9000000</v>
      </c>
      <c r="Q38" s="38" t="s">
        <v>147</v>
      </c>
    </row>
    <row r="39" spans="1:18" x14ac:dyDescent="0.35">
      <c r="A39" s="31" t="s">
        <v>54</v>
      </c>
      <c r="B39" s="15" t="s">
        <v>93</v>
      </c>
      <c r="C39" s="12" t="s">
        <v>94</v>
      </c>
      <c r="D39" s="21">
        <v>45901</v>
      </c>
      <c r="E39" s="9">
        <f t="shared" ref="E39:E46" si="13">H39+K39+N39</f>
        <v>0</v>
      </c>
      <c r="F39" s="10">
        <f t="shared" ref="F39:F46" si="14">I39+L39+O39</f>
        <v>472000</v>
      </c>
      <c r="G39" s="22">
        <f t="shared" si="10"/>
        <v>472000</v>
      </c>
      <c r="H39" s="10">
        <v>0</v>
      </c>
      <c r="I39" s="10">
        <v>0</v>
      </c>
      <c r="J39" s="22">
        <f t="shared" si="11"/>
        <v>0</v>
      </c>
      <c r="K39" s="10">
        <v>0</v>
      </c>
      <c r="L39" s="10">
        <v>472000</v>
      </c>
      <c r="M39" s="22">
        <f t="shared" si="12"/>
        <v>472000</v>
      </c>
      <c r="N39" s="10">
        <v>0</v>
      </c>
      <c r="O39" s="10">
        <v>0</v>
      </c>
      <c r="P39" s="22">
        <f t="shared" ref="P39:P46" si="15">N39+O39</f>
        <v>0</v>
      </c>
      <c r="Q39" s="32" t="s">
        <v>45</v>
      </c>
    </row>
    <row r="40" spans="1:18" x14ac:dyDescent="0.35">
      <c r="A40" s="31" t="s">
        <v>54</v>
      </c>
      <c r="B40" s="7" t="s">
        <v>95</v>
      </c>
      <c r="C40" s="12" t="s">
        <v>94</v>
      </c>
      <c r="D40" s="21">
        <v>45748</v>
      </c>
      <c r="E40" s="9">
        <f t="shared" si="13"/>
        <v>0</v>
      </c>
      <c r="F40" s="10">
        <f t="shared" si="14"/>
        <v>322000</v>
      </c>
      <c r="G40" s="22">
        <f t="shared" si="10"/>
        <v>322000</v>
      </c>
      <c r="H40" s="10">
        <v>0</v>
      </c>
      <c r="I40" s="10">
        <v>0</v>
      </c>
      <c r="J40" s="22">
        <f t="shared" si="11"/>
        <v>0</v>
      </c>
      <c r="K40" s="10">
        <v>0</v>
      </c>
      <c r="L40" s="10">
        <v>322000</v>
      </c>
      <c r="M40" s="22">
        <f t="shared" si="12"/>
        <v>322000</v>
      </c>
      <c r="N40" s="10">
        <v>0</v>
      </c>
      <c r="O40" s="10">
        <v>0</v>
      </c>
      <c r="P40" s="22">
        <f t="shared" si="15"/>
        <v>0</v>
      </c>
      <c r="Q40" s="32" t="s">
        <v>45</v>
      </c>
    </row>
    <row r="41" spans="1:18" ht="56.5" x14ac:dyDescent="0.35">
      <c r="A41" s="31" t="s">
        <v>39</v>
      </c>
      <c r="B41" s="7" t="s">
        <v>96</v>
      </c>
      <c r="C41" s="12" t="s">
        <v>97</v>
      </c>
      <c r="D41" s="21">
        <v>45839</v>
      </c>
      <c r="E41" s="9">
        <f t="shared" si="13"/>
        <v>0</v>
      </c>
      <c r="F41" s="10">
        <f t="shared" si="14"/>
        <v>200000</v>
      </c>
      <c r="G41" s="22">
        <f t="shared" si="10"/>
        <v>200000</v>
      </c>
      <c r="H41" s="10">
        <v>0</v>
      </c>
      <c r="I41" s="10">
        <v>0</v>
      </c>
      <c r="J41" s="22">
        <f t="shared" si="11"/>
        <v>0</v>
      </c>
      <c r="K41" s="10">
        <v>0</v>
      </c>
      <c r="L41" s="10">
        <v>200000</v>
      </c>
      <c r="M41" s="22">
        <f t="shared" si="12"/>
        <v>200000</v>
      </c>
      <c r="N41" s="10">
        <v>0</v>
      </c>
      <c r="O41" s="10">
        <v>0</v>
      </c>
      <c r="P41" s="22">
        <f t="shared" si="15"/>
        <v>0</v>
      </c>
      <c r="Q41" s="32" t="s">
        <v>45</v>
      </c>
    </row>
    <row r="42" spans="1:18" x14ac:dyDescent="0.35">
      <c r="A42" s="31" t="s">
        <v>42</v>
      </c>
      <c r="B42" s="7" t="s">
        <v>98</v>
      </c>
      <c r="C42" s="12" t="s">
        <v>99</v>
      </c>
      <c r="D42" s="21">
        <v>45748</v>
      </c>
      <c r="E42" s="9">
        <f t="shared" si="13"/>
        <v>0</v>
      </c>
      <c r="F42" s="10">
        <f t="shared" si="14"/>
        <v>210000</v>
      </c>
      <c r="G42" s="22">
        <f t="shared" si="10"/>
        <v>210000</v>
      </c>
      <c r="H42" s="10">
        <v>0</v>
      </c>
      <c r="I42" s="10">
        <v>210000</v>
      </c>
      <c r="J42" s="22">
        <f t="shared" si="11"/>
        <v>210000</v>
      </c>
      <c r="K42" s="10">
        <v>0</v>
      </c>
      <c r="L42" s="10">
        <v>0</v>
      </c>
      <c r="M42" s="22">
        <f t="shared" si="12"/>
        <v>0</v>
      </c>
      <c r="N42" s="10">
        <v>0</v>
      </c>
      <c r="O42" s="10">
        <v>0</v>
      </c>
      <c r="P42" s="22">
        <f t="shared" si="15"/>
        <v>0</v>
      </c>
      <c r="Q42" s="32" t="s">
        <v>45</v>
      </c>
    </row>
    <row r="43" spans="1:18" x14ac:dyDescent="0.35">
      <c r="A43" s="31" t="s">
        <v>42</v>
      </c>
      <c r="B43" s="7" t="s">
        <v>100</v>
      </c>
      <c r="C43" s="12" t="s">
        <v>99</v>
      </c>
      <c r="D43" s="21">
        <v>45748</v>
      </c>
      <c r="E43" s="9">
        <f t="shared" si="13"/>
        <v>0</v>
      </c>
      <c r="F43" s="10">
        <f t="shared" si="14"/>
        <v>550000</v>
      </c>
      <c r="G43" s="22">
        <f t="shared" si="10"/>
        <v>550000</v>
      </c>
      <c r="H43" s="10">
        <v>0</v>
      </c>
      <c r="I43" s="10">
        <v>550000</v>
      </c>
      <c r="J43" s="22">
        <f t="shared" si="11"/>
        <v>550000</v>
      </c>
      <c r="K43" s="10">
        <v>0</v>
      </c>
      <c r="L43" s="10">
        <v>0</v>
      </c>
      <c r="M43" s="22">
        <f t="shared" si="12"/>
        <v>0</v>
      </c>
      <c r="N43" s="10">
        <v>0</v>
      </c>
      <c r="O43" s="10">
        <v>0</v>
      </c>
      <c r="P43" s="22">
        <f t="shared" si="15"/>
        <v>0</v>
      </c>
      <c r="Q43" s="32" t="s">
        <v>45</v>
      </c>
    </row>
    <row r="44" spans="1:18" x14ac:dyDescent="0.35">
      <c r="A44" s="31" t="s">
        <v>42</v>
      </c>
      <c r="B44" s="15" t="s">
        <v>101</v>
      </c>
      <c r="C44" s="12" t="s">
        <v>99</v>
      </c>
      <c r="D44" s="21">
        <v>45748</v>
      </c>
      <c r="E44" s="9">
        <f t="shared" si="13"/>
        <v>0</v>
      </c>
      <c r="F44" s="10">
        <f t="shared" si="14"/>
        <v>161000</v>
      </c>
      <c r="G44" s="22">
        <f t="shared" si="10"/>
        <v>161000</v>
      </c>
      <c r="H44" s="10">
        <v>0</v>
      </c>
      <c r="I44" s="10">
        <v>161000</v>
      </c>
      <c r="J44" s="22">
        <f t="shared" si="11"/>
        <v>161000</v>
      </c>
      <c r="K44" s="10">
        <v>0</v>
      </c>
      <c r="L44" s="10">
        <v>0</v>
      </c>
      <c r="M44" s="22">
        <f t="shared" si="12"/>
        <v>0</v>
      </c>
      <c r="N44" s="10">
        <v>0</v>
      </c>
      <c r="O44" s="10">
        <v>0</v>
      </c>
      <c r="P44" s="22">
        <f t="shared" si="15"/>
        <v>0</v>
      </c>
      <c r="Q44" s="32" t="s">
        <v>45</v>
      </c>
    </row>
    <row r="45" spans="1:18" x14ac:dyDescent="0.35">
      <c r="A45" s="31" t="s">
        <v>42</v>
      </c>
      <c r="B45" s="7" t="s">
        <v>102</v>
      </c>
      <c r="C45" s="12" t="s">
        <v>99</v>
      </c>
      <c r="D45" s="21">
        <v>45748</v>
      </c>
      <c r="E45" s="9">
        <f t="shared" si="13"/>
        <v>0</v>
      </c>
      <c r="F45" s="10">
        <f t="shared" si="14"/>
        <v>250000</v>
      </c>
      <c r="G45" s="22">
        <f t="shared" si="10"/>
        <v>250000</v>
      </c>
      <c r="H45" s="10">
        <v>0</v>
      </c>
      <c r="I45" s="10">
        <v>250000</v>
      </c>
      <c r="J45" s="22">
        <f t="shared" si="11"/>
        <v>250000</v>
      </c>
      <c r="K45" s="10">
        <v>0</v>
      </c>
      <c r="L45" s="10">
        <v>0</v>
      </c>
      <c r="M45" s="22">
        <f t="shared" si="12"/>
        <v>0</v>
      </c>
      <c r="N45" s="10">
        <v>0</v>
      </c>
      <c r="O45" s="10">
        <v>0</v>
      </c>
      <c r="P45" s="22">
        <f t="shared" si="15"/>
        <v>0</v>
      </c>
      <c r="Q45" s="32" t="s">
        <v>45</v>
      </c>
    </row>
    <row r="46" spans="1:18" ht="42.5" x14ac:dyDescent="0.35">
      <c r="A46" s="31" t="s">
        <v>36</v>
      </c>
      <c r="B46" s="7" t="s">
        <v>103</v>
      </c>
      <c r="C46" s="12" t="s">
        <v>104</v>
      </c>
      <c r="D46" s="21">
        <v>45748</v>
      </c>
      <c r="E46" s="9">
        <f t="shared" si="13"/>
        <v>0</v>
      </c>
      <c r="F46" s="10">
        <f t="shared" si="14"/>
        <v>1281000</v>
      </c>
      <c r="G46" s="22">
        <f t="shared" si="10"/>
        <v>1281000</v>
      </c>
      <c r="H46" s="10">
        <v>0</v>
      </c>
      <c r="I46" s="10">
        <v>1281000</v>
      </c>
      <c r="J46" s="22">
        <f t="shared" si="11"/>
        <v>1281000</v>
      </c>
      <c r="K46" s="10">
        <v>0</v>
      </c>
      <c r="L46" s="10">
        <v>0</v>
      </c>
      <c r="M46" s="22">
        <f t="shared" si="12"/>
        <v>0</v>
      </c>
      <c r="N46" s="10">
        <v>0</v>
      </c>
      <c r="O46" s="10">
        <v>0</v>
      </c>
      <c r="P46" s="22">
        <f t="shared" si="15"/>
        <v>0</v>
      </c>
      <c r="Q46" s="32" t="s">
        <v>45</v>
      </c>
    </row>
    <row r="47" spans="1:18" ht="112.5" x14ac:dyDescent="0.35">
      <c r="A47" s="36" t="s">
        <v>21</v>
      </c>
      <c r="B47" s="7" t="s">
        <v>105</v>
      </c>
      <c r="C47" s="12" t="s">
        <v>106</v>
      </c>
      <c r="D47" s="23">
        <v>46112</v>
      </c>
      <c r="E47" s="17">
        <f t="shared" ref="E47:F65" si="16">H47+K47+N47</f>
        <v>1155587</v>
      </c>
      <c r="F47" s="18">
        <f t="shared" si="16"/>
        <v>1123487</v>
      </c>
      <c r="G47" s="19">
        <f t="shared" ref="G47:G68" si="17">SUM(E47+F47)</f>
        <v>2279074</v>
      </c>
      <c r="H47" s="18">
        <v>750000</v>
      </c>
      <c r="I47" s="18">
        <v>600000</v>
      </c>
      <c r="J47" s="19">
        <f t="shared" ref="J47:J68" si="18">H47+I47</f>
        <v>1350000</v>
      </c>
      <c r="K47" s="18">
        <v>405587</v>
      </c>
      <c r="L47" s="18">
        <v>523487</v>
      </c>
      <c r="M47" s="19">
        <f t="shared" ref="M47:M68" si="19">K47+L47</f>
        <v>929074</v>
      </c>
      <c r="N47" s="18">
        <v>0</v>
      </c>
      <c r="O47" s="18">
        <v>0</v>
      </c>
      <c r="P47" s="19">
        <f t="shared" ref="P47:P68" si="20">N47+O47</f>
        <v>0</v>
      </c>
      <c r="Q47" s="37" t="s">
        <v>45</v>
      </c>
      <c r="R47" s="4"/>
    </row>
    <row r="48" spans="1:18" ht="84.5" x14ac:dyDescent="0.35">
      <c r="A48" s="36" t="s">
        <v>107</v>
      </c>
      <c r="B48" s="7" t="s">
        <v>108</v>
      </c>
      <c r="C48" s="12" t="s">
        <v>109</v>
      </c>
      <c r="D48" s="23">
        <v>46082</v>
      </c>
      <c r="E48" s="17">
        <f t="shared" si="16"/>
        <v>11496752</v>
      </c>
      <c r="F48" s="18">
        <f t="shared" si="16"/>
        <v>844353</v>
      </c>
      <c r="G48" s="19">
        <f t="shared" si="17"/>
        <v>12341105</v>
      </c>
      <c r="H48" s="18">
        <v>3000000</v>
      </c>
      <c r="I48" s="18">
        <v>800000</v>
      </c>
      <c r="J48" s="19">
        <f t="shared" si="18"/>
        <v>3800000</v>
      </c>
      <c r="K48" s="18">
        <v>8496752</v>
      </c>
      <c r="L48" s="18">
        <v>44353</v>
      </c>
      <c r="M48" s="19">
        <f t="shared" si="19"/>
        <v>8541105</v>
      </c>
      <c r="N48" s="18">
        <v>0</v>
      </c>
      <c r="O48" s="18">
        <v>0</v>
      </c>
      <c r="P48" s="19">
        <f t="shared" si="20"/>
        <v>0</v>
      </c>
      <c r="Q48" s="37" t="s">
        <v>45</v>
      </c>
      <c r="R48" s="4"/>
    </row>
    <row r="49" spans="1:18" ht="98.5" x14ac:dyDescent="0.35">
      <c r="A49" s="36" t="s">
        <v>28</v>
      </c>
      <c r="B49" s="7" t="s">
        <v>110</v>
      </c>
      <c r="C49" s="12" t="s">
        <v>111</v>
      </c>
      <c r="D49" s="23">
        <v>46082</v>
      </c>
      <c r="E49" s="17">
        <f t="shared" si="16"/>
        <v>2000000</v>
      </c>
      <c r="F49" s="18">
        <f t="shared" si="16"/>
        <v>200000</v>
      </c>
      <c r="G49" s="19">
        <f t="shared" si="17"/>
        <v>2200000</v>
      </c>
      <c r="H49" s="18">
        <v>2000000</v>
      </c>
      <c r="I49" s="18">
        <v>200000</v>
      </c>
      <c r="J49" s="19">
        <f t="shared" si="18"/>
        <v>2200000</v>
      </c>
      <c r="K49" s="18">
        <v>0</v>
      </c>
      <c r="L49" s="18">
        <v>0</v>
      </c>
      <c r="M49" s="19">
        <f t="shared" si="19"/>
        <v>0</v>
      </c>
      <c r="N49" s="18">
        <v>0</v>
      </c>
      <c r="O49" s="18">
        <v>0</v>
      </c>
      <c r="P49" s="19">
        <f t="shared" si="20"/>
        <v>0</v>
      </c>
      <c r="Q49" s="37" t="s">
        <v>45</v>
      </c>
      <c r="R49" s="4"/>
    </row>
    <row r="50" spans="1:18" ht="56.5" x14ac:dyDescent="0.35">
      <c r="A50" s="36" t="s">
        <v>112</v>
      </c>
      <c r="B50" s="7" t="s">
        <v>113</v>
      </c>
      <c r="C50" s="12" t="s">
        <v>114</v>
      </c>
      <c r="D50" s="23">
        <v>46082</v>
      </c>
      <c r="E50" s="17">
        <f t="shared" si="16"/>
        <v>2057784</v>
      </c>
      <c r="F50" s="18">
        <f t="shared" si="16"/>
        <v>0</v>
      </c>
      <c r="G50" s="19">
        <f t="shared" si="17"/>
        <v>2057784</v>
      </c>
      <c r="H50" s="18">
        <v>2000000</v>
      </c>
      <c r="I50" s="18">
        <v>0</v>
      </c>
      <c r="J50" s="19">
        <f t="shared" si="18"/>
        <v>2000000</v>
      </c>
      <c r="K50" s="18">
        <v>57784</v>
      </c>
      <c r="L50" s="18">
        <v>0</v>
      </c>
      <c r="M50" s="19">
        <f t="shared" si="19"/>
        <v>57784</v>
      </c>
      <c r="N50" s="18">
        <v>0</v>
      </c>
      <c r="O50" s="18">
        <v>0</v>
      </c>
      <c r="P50" s="19">
        <f t="shared" si="20"/>
        <v>0</v>
      </c>
      <c r="Q50" s="37" t="s">
        <v>45</v>
      </c>
      <c r="R50" s="4"/>
    </row>
    <row r="51" spans="1:18" ht="112.5" x14ac:dyDescent="0.35">
      <c r="A51" s="36" t="s">
        <v>36</v>
      </c>
      <c r="B51" s="7" t="s">
        <v>115</v>
      </c>
      <c r="C51" s="12" t="s">
        <v>116</v>
      </c>
      <c r="D51" s="23">
        <v>46082</v>
      </c>
      <c r="E51" s="17">
        <f t="shared" si="16"/>
        <v>1251215</v>
      </c>
      <c r="F51" s="18">
        <f t="shared" si="16"/>
        <v>0</v>
      </c>
      <c r="G51" s="19">
        <f t="shared" si="17"/>
        <v>1251215</v>
      </c>
      <c r="H51" s="18">
        <v>0</v>
      </c>
      <c r="I51" s="18">
        <v>0</v>
      </c>
      <c r="J51" s="19">
        <f t="shared" si="18"/>
        <v>0</v>
      </c>
      <c r="K51" s="18">
        <v>1251215</v>
      </c>
      <c r="L51" s="18">
        <v>0</v>
      </c>
      <c r="M51" s="19">
        <f t="shared" si="19"/>
        <v>1251215</v>
      </c>
      <c r="N51" s="18">
        <v>0</v>
      </c>
      <c r="O51" s="18">
        <v>0</v>
      </c>
      <c r="P51" s="19">
        <f t="shared" si="20"/>
        <v>0</v>
      </c>
      <c r="Q51" s="37" t="s">
        <v>45</v>
      </c>
      <c r="R51" s="4"/>
    </row>
    <row r="52" spans="1:18" s="52" customFormat="1" ht="366" customHeight="1" x14ac:dyDescent="0.35">
      <c r="A52" s="43" t="s">
        <v>36</v>
      </c>
      <c r="B52" s="44" t="s">
        <v>117</v>
      </c>
      <c r="C52" s="45" t="s">
        <v>152</v>
      </c>
      <c r="D52" s="46">
        <v>45748</v>
      </c>
      <c r="E52" s="47">
        <f t="shared" si="16"/>
        <v>0</v>
      </c>
      <c r="F52" s="48">
        <f t="shared" si="16"/>
        <v>1000000</v>
      </c>
      <c r="G52" s="49">
        <f t="shared" si="17"/>
        <v>1000000</v>
      </c>
      <c r="H52" s="48">
        <v>0</v>
      </c>
      <c r="I52" s="48">
        <v>1000000</v>
      </c>
      <c r="J52" s="49">
        <f t="shared" si="18"/>
        <v>1000000</v>
      </c>
      <c r="K52" s="48">
        <v>0</v>
      </c>
      <c r="L52" s="48">
        <v>0</v>
      </c>
      <c r="M52" s="49">
        <f t="shared" si="19"/>
        <v>0</v>
      </c>
      <c r="N52" s="48">
        <v>0</v>
      </c>
      <c r="O52" s="48">
        <v>0</v>
      </c>
      <c r="P52" s="49">
        <f t="shared" si="20"/>
        <v>0</v>
      </c>
      <c r="Q52" s="50" t="s">
        <v>45</v>
      </c>
      <c r="R52" s="51"/>
    </row>
    <row r="53" spans="1:18" s="52" customFormat="1" ht="84.5" x14ac:dyDescent="0.35">
      <c r="A53" s="43" t="s">
        <v>36</v>
      </c>
      <c r="B53" s="44" t="s">
        <v>118</v>
      </c>
      <c r="C53" s="45" t="s">
        <v>153</v>
      </c>
      <c r="D53" s="46">
        <v>46082</v>
      </c>
      <c r="E53" s="47">
        <f t="shared" si="16"/>
        <v>2255947</v>
      </c>
      <c r="F53" s="48">
        <f t="shared" si="16"/>
        <v>269877</v>
      </c>
      <c r="G53" s="49">
        <f t="shared" si="17"/>
        <v>2525824</v>
      </c>
      <c r="H53" s="48">
        <v>0</v>
      </c>
      <c r="I53" s="48">
        <v>0</v>
      </c>
      <c r="J53" s="49">
        <f t="shared" si="18"/>
        <v>0</v>
      </c>
      <c r="K53" s="48">
        <v>2255947</v>
      </c>
      <c r="L53" s="48">
        <v>269877</v>
      </c>
      <c r="M53" s="49">
        <f t="shared" si="19"/>
        <v>2525824</v>
      </c>
      <c r="N53" s="48">
        <v>0</v>
      </c>
      <c r="O53" s="48">
        <v>0</v>
      </c>
      <c r="P53" s="49">
        <f t="shared" si="20"/>
        <v>0</v>
      </c>
      <c r="Q53" s="50" t="s">
        <v>45</v>
      </c>
      <c r="R53" s="51"/>
    </row>
    <row r="54" spans="1:18" s="52" customFormat="1" ht="84.5" x14ac:dyDescent="0.35">
      <c r="A54" s="43" t="s">
        <v>54</v>
      </c>
      <c r="B54" s="44" t="s">
        <v>119</v>
      </c>
      <c r="C54" s="53" t="s">
        <v>154</v>
      </c>
      <c r="D54" s="46">
        <v>45748</v>
      </c>
      <c r="E54" s="47">
        <f t="shared" si="16"/>
        <v>0</v>
      </c>
      <c r="F54" s="48">
        <f t="shared" si="16"/>
        <v>229527</v>
      </c>
      <c r="G54" s="49">
        <f t="shared" si="17"/>
        <v>229527</v>
      </c>
      <c r="H54" s="48">
        <v>0</v>
      </c>
      <c r="I54" s="48">
        <v>50000</v>
      </c>
      <c r="J54" s="49">
        <f t="shared" si="18"/>
        <v>50000</v>
      </c>
      <c r="K54" s="48">
        <v>0</v>
      </c>
      <c r="L54" s="48">
        <v>179527</v>
      </c>
      <c r="M54" s="49">
        <f t="shared" si="19"/>
        <v>179527</v>
      </c>
      <c r="N54" s="48">
        <v>0</v>
      </c>
      <c r="O54" s="48">
        <v>0</v>
      </c>
      <c r="P54" s="49">
        <f t="shared" si="20"/>
        <v>0</v>
      </c>
      <c r="Q54" s="50" t="s">
        <v>45</v>
      </c>
      <c r="R54" s="51"/>
    </row>
    <row r="55" spans="1:18" s="52" customFormat="1" ht="56.5" x14ac:dyDescent="0.35">
      <c r="A55" s="43" t="s">
        <v>54</v>
      </c>
      <c r="B55" s="44" t="s">
        <v>120</v>
      </c>
      <c r="C55" s="45" t="s">
        <v>155</v>
      </c>
      <c r="D55" s="46">
        <v>45748</v>
      </c>
      <c r="E55" s="47">
        <f t="shared" si="16"/>
        <v>55649</v>
      </c>
      <c r="F55" s="48">
        <f t="shared" si="16"/>
        <v>3273395</v>
      </c>
      <c r="G55" s="49">
        <f t="shared" si="17"/>
        <v>3329044</v>
      </c>
      <c r="H55" s="48">
        <v>0</v>
      </c>
      <c r="I55" s="48">
        <v>600000</v>
      </c>
      <c r="J55" s="49">
        <f t="shared" si="18"/>
        <v>600000</v>
      </c>
      <c r="K55" s="48">
        <v>55649</v>
      </c>
      <c r="L55" s="48">
        <v>2673395</v>
      </c>
      <c r="M55" s="49">
        <f t="shared" si="19"/>
        <v>2729044</v>
      </c>
      <c r="N55" s="48">
        <v>0</v>
      </c>
      <c r="O55" s="48">
        <v>0</v>
      </c>
      <c r="P55" s="49">
        <f t="shared" si="20"/>
        <v>0</v>
      </c>
      <c r="Q55" s="50" t="s">
        <v>45</v>
      </c>
      <c r="R55" s="54"/>
    </row>
    <row r="56" spans="1:18" s="52" customFormat="1" ht="84.5" x14ac:dyDescent="0.35">
      <c r="A56" s="43" t="s">
        <v>54</v>
      </c>
      <c r="B56" s="44" t="s">
        <v>121</v>
      </c>
      <c r="C56" s="53" t="s">
        <v>156</v>
      </c>
      <c r="D56" s="46">
        <v>46082</v>
      </c>
      <c r="E56" s="47">
        <f t="shared" si="16"/>
        <v>11948</v>
      </c>
      <c r="F56" s="48">
        <f t="shared" si="16"/>
        <v>4948419</v>
      </c>
      <c r="G56" s="49">
        <f t="shared" si="17"/>
        <v>4960367</v>
      </c>
      <c r="H56" s="48">
        <v>0</v>
      </c>
      <c r="I56" s="48">
        <v>0</v>
      </c>
      <c r="J56" s="49">
        <f t="shared" si="18"/>
        <v>0</v>
      </c>
      <c r="K56" s="48">
        <v>11948</v>
      </c>
      <c r="L56" s="48">
        <v>4948419</v>
      </c>
      <c r="M56" s="49">
        <f t="shared" si="19"/>
        <v>4960367</v>
      </c>
      <c r="N56" s="48">
        <v>0</v>
      </c>
      <c r="O56" s="48">
        <v>0</v>
      </c>
      <c r="P56" s="49">
        <f t="shared" si="20"/>
        <v>0</v>
      </c>
      <c r="Q56" s="50" t="s">
        <v>45</v>
      </c>
      <c r="R56" s="54"/>
    </row>
    <row r="57" spans="1:18" s="52" customFormat="1" ht="56.5" x14ac:dyDescent="0.35">
      <c r="A57" s="43" t="s">
        <v>54</v>
      </c>
      <c r="B57" s="44" t="s">
        <v>122</v>
      </c>
      <c r="C57" s="53" t="s">
        <v>157</v>
      </c>
      <c r="D57" s="46">
        <v>45748</v>
      </c>
      <c r="E57" s="47">
        <f t="shared" si="16"/>
        <v>0</v>
      </c>
      <c r="F57" s="48">
        <f t="shared" si="16"/>
        <v>1305455</v>
      </c>
      <c r="G57" s="49">
        <f t="shared" si="17"/>
        <v>1305455</v>
      </c>
      <c r="H57" s="48">
        <v>0</v>
      </c>
      <c r="I57" s="48">
        <v>0</v>
      </c>
      <c r="J57" s="49">
        <f t="shared" si="18"/>
        <v>0</v>
      </c>
      <c r="K57" s="48">
        <v>0</v>
      </c>
      <c r="L57" s="48">
        <v>1305455</v>
      </c>
      <c r="M57" s="49">
        <f t="shared" si="19"/>
        <v>1305455</v>
      </c>
      <c r="N57" s="48">
        <v>0</v>
      </c>
      <c r="O57" s="48">
        <v>0</v>
      </c>
      <c r="P57" s="49">
        <f t="shared" si="20"/>
        <v>0</v>
      </c>
      <c r="Q57" s="50" t="s">
        <v>45</v>
      </c>
      <c r="R57" s="54"/>
    </row>
    <row r="58" spans="1:18" s="52" customFormat="1" ht="56.5" x14ac:dyDescent="0.35">
      <c r="A58" s="43" t="s">
        <v>54</v>
      </c>
      <c r="B58" s="44" t="s">
        <v>123</v>
      </c>
      <c r="C58" s="45" t="s">
        <v>158</v>
      </c>
      <c r="D58" s="46">
        <v>45748</v>
      </c>
      <c r="E58" s="47">
        <f t="shared" si="16"/>
        <v>0</v>
      </c>
      <c r="F58" s="48">
        <f t="shared" si="16"/>
        <v>1177592</v>
      </c>
      <c r="G58" s="49">
        <f t="shared" si="17"/>
        <v>1177592</v>
      </c>
      <c r="H58" s="48">
        <v>0</v>
      </c>
      <c r="I58" s="48">
        <v>300000</v>
      </c>
      <c r="J58" s="49">
        <f t="shared" si="18"/>
        <v>300000</v>
      </c>
      <c r="K58" s="48">
        <v>0</v>
      </c>
      <c r="L58" s="48">
        <v>877592</v>
      </c>
      <c r="M58" s="49">
        <f t="shared" si="19"/>
        <v>877592</v>
      </c>
      <c r="N58" s="48">
        <v>0</v>
      </c>
      <c r="O58" s="48">
        <v>0</v>
      </c>
      <c r="P58" s="49">
        <f t="shared" si="20"/>
        <v>0</v>
      </c>
      <c r="Q58" s="50" t="s">
        <v>45</v>
      </c>
      <c r="R58" s="54"/>
    </row>
    <row r="59" spans="1:18" s="52" customFormat="1" ht="56.5" x14ac:dyDescent="0.35">
      <c r="A59" s="43" t="s">
        <v>54</v>
      </c>
      <c r="B59" s="44" t="s">
        <v>124</v>
      </c>
      <c r="C59" s="45" t="s">
        <v>159</v>
      </c>
      <c r="D59" s="46">
        <v>46082</v>
      </c>
      <c r="E59" s="47">
        <f t="shared" si="16"/>
        <v>77340</v>
      </c>
      <c r="F59" s="48">
        <f t="shared" si="16"/>
        <v>94584</v>
      </c>
      <c r="G59" s="49">
        <f t="shared" si="17"/>
        <v>171924</v>
      </c>
      <c r="H59" s="48">
        <v>0</v>
      </c>
      <c r="I59" s="48">
        <v>50000</v>
      </c>
      <c r="J59" s="49">
        <f t="shared" si="18"/>
        <v>50000</v>
      </c>
      <c r="K59" s="48">
        <v>77340</v>
      </c>
      <c r="L59" s="48">
        <v>44584</v>
      </c>
      <c r="M59" s="49">
        <f t="shared" si="19"/>
        <v>121924</v>
      </c>
      <c r="N59" s="48">
        <v>0</v>
      </c>
      <c r="O59" s="48">
        <v>0</v>
      </c>
      <c r="P59" s="49">
        <f t="shared" si="20"/>
        <v>0</v>
      </c>
      <c r="Q59" s="50" t="s">
        <v>45</v>
      </c>
      <c r="R59" s="51"/>
    </row>
    <row r="60" spans="1:18" s="52" customFormat="1" ht="42.5" x14ac:dyDescent="0.35">
      <c r="A60" s="43" t="s">
        <v>54</v>
      </c>
      <c r="B60" s="44" t="s">
        <v>125</v>
      </c>
      <c r="C60" s="45" t="s">
        <v>160</v>
      </c>
      <c r="D60" s="46">
        <v>45748</v>
      </c>
      <c r="E60" s="47">
        <f t="shared" si="16"/>
        <v>0</v>
      </c>
      <c r="F60" s="48">
        <f t="shared" si="16"/>
        <v>2000</v>
      </c>
      <c r="G60" s="49">
        <f t="shared" si="17"/>
        <v>2000</v>
      </c>
      <c r="H60" s="48">
        <v>0</v>
      </c>
      <c r="I60" s="48">
        <v>2000</v>
      </c>
      <c r="J60" s="49">
        <f t="shared" si="18"/>
        <v>2000</v>
      </c>
      <c r="K60" s="48">
        <v>0</v>
      </c>
      <c r="L60" s="48">
        <v>0</v>
      </c>
      <c r="M60" s="49">
        <f t="shared" si="19"/>
        <v>0</v>
      </c>
      <c r="N60" s="48">
        <v>0</v>
      </c>
      <c r="O60" s="48">
        <v>0</v>
      </c>
      <c r="P60" s="49">
        <f t="shared" si="20"/>
        <v>0</v>
      </c>
      <c r="Q60" s="50" t="s">
        <v>45</v>
      </c>
      <c r="R60" s="51"/>
    </row>
    <row r="61" spans="1:18" s="52" customFormat="1" ht="42.5" x14ac:dyDescent="0.35">
      <c r="A61" s="43" t="s">
        <v>21</v>
      </c>
      <c r="B61" s="44" t="s">
        <v>126</v>
      </c>
      <c r="C61" s="45" t="s">
        <v>161</v>
      </c>
      <c r="D61" s="46">
        <v>46082</v>
      </c>
      <c r="E61" s="47">
        <f t="shared" si="16"/>
        <v>50000</v>
      </c>
      <c r="F61" s="48">
        <f t="shared" si="16"/>
        <v>55401</v>
      </c>
      <c r="G61" s="49">
        <f t="shared" si="17"/>
        <v>105401</v>
      </c>
      <c r="H61" s="48">
        <v>0</v>
      </c>
      <c r="I61" s="48">
        <v>20000</v>
      </c>
      <c r="J61" s="49">
        <f t="shared" si="18"/>
        <v>20000</v>
      </c>
      <c r="K61" s="48">
        <v>50000</v>
      </c>
      <c r="L61" s="48">
        <v>35401</v>
      </c>
      <c r="M61" s="49">
        <f t="shared" si="19"/>
        <v>85401</v>
      </c>
      <c r="N61" s="48">
        <v>0</v>
      </c>
      <c r="O61" s="48">
        <v>0</v>
      </c>
      <c r="P61" s="49">
        <f t="shared" si="20"/>
        <v>0</v>
      </c>
      <c r="Q61" s="50" t="s">
        <v>45</v>
      </c>
      <c r="R61" s="51"/>
    </row>
    <row r="62" spans="1:18" s="52" customFormat="1" ht="28.5" x14ac:dyDescent="0.35">
      <c r="A62" s="43" t="s">
        <v>54</v>
      </c>
      <c r="B62" s="44" t="s">
        <v>127</v>
      </c>
      <c r="C62" s="45" t="s">
        <v>162</v>
      </c>
      <c r="D62" s="46">
        <v>46082</v>
      </c>
      <c r="E62" s="47">
        <f t="shared" si="16"/>
        <v>0</v>
      </c>
      <c r="F62" s="48">
        <f t="shared" si="16"/>
        <v>26976</v>
      </c>
      <c r="G62" s="49">
        <f t="shared" si="17"/>
        <v>26976</v>
      </c>
      <c r="H62" s="48">
        <v>0</v>
      </c>
      <c r="I62" s="48">
        <v>25000</v>
      </c>
      <c r="J62" s="49">
        <f t="shared" si="18"/>
        <v>25000</v>
      </c>
      <c r="K62" s="48">
        <v>0</v>
      </c>
      <c r="L62" s="48">
        <v>1976</v>
      </c>
      <c r="M62" s="49">
        <f t="shared" si="19"/>
        <v>1976</v>
      </c>
      <c r="N62" s="48">
        <v>0</v>
      </c>
      <c r="O62" s="48">
        <v>0</v>
      </c>
      <c r="P62" s="49">
        <f t="shared" si="20"/>
        <v>0</v>
      </c>
      <c r="Q62" s="50" t="s">
        <v>45</v>
      </c>
      <c r="R62" s="51"/>
    </row>
    <row r="63" spans="1:18" s="52" customFormat="1" ht="154.5" x14ac:dyDescent="0.35">
      <c r="A63" s="43" t="s">
        <v>54</v>
      </c>
      <c r="B63" s="44" t="s">
        <v>128</v>
      </c>
      <c r="C63" s="45" t="s">
        <v>163</v>
      </c>
      <c r="D63" s="46">
        <v>45748</v>
      </c>
      <c r="E63" s="47">
        <f t="shared" si="16"/>
        <v>0</v>
      </c>
      <c r="F63" s="48">
        <f t="shared" si="16"/>
        <v>803361</v>
      </c>
      <c r="G63" s="49">
        <f t="shared" si="17"/>
        <v>803361</v>
      </c>
      <c r="H63" s="48">
        <v>0</v>
      </c>
      <c r="I63" s="48">
        <v>800000</v>
      </c>
      <c r="J63" s="49">
        <f t="shared" si="18"/>
        <v>800000</v>
      </c>
      <c r="K63" s="48">
        <v>0</v>
      </c>
      <c r="L63" s="48">
        <v>3361</v>
      </c>
      <c r="M63" s="49">
        <f t="shared" si="19"/>
        <v>3361</v>
      </c>
      <c r="N63" s="48">
        <v>0</v>
      </c>
      <c r="O63" s="48">
        <v>0</v>
      </c>
      <c r="P63" s="49">
        <f t="shared" si="20"/>
        <v>0</v>
      </c>
      <c r="Q63" s="50" t="s">
        <v>45</v>
      </c>
      <c r="R63" s="51"/>
    </row>
    <row r="64" spans="1:18" s="52" customFormat="1" ht="84.5" x14ac:dyDescent="0.35">
      <c r="A64" s="43" t="s">
        <v>39</v>
      </c>
      <c r="B64" s="44" t="s">
        <v>129</v>
      </c>
      <c r="C64" s="45" t="s">
        <v>164</v>
      </c>
      <c r="D64" s="46">
        <v>45748</v>
      </c>
      <c r="E64" s="47">
        <f t="shared" si="16"/>
        <v>0</v>
      </c>
      <c r="F64" s="48">
        <f t="shared" si="16"/>
        <v>1006953</v>
      </c>
      <c r="G64" s="49">
        <f t="shared" si="17"/>
        <v>1006953</v>
      </c>
      <c r="H64" s="48">
        <v>0</v>
      </c>
      <c r="I64" s="48">
        <v>985000</v>
      </c>
      <c r="J64" s="49">
        <f t="shared" si="18"/>
        <v>985000</v>
      </c>
      <c r="K64" s="48">
        <v>0</v>
      </c>
      <c r="L64" s="48">
        <v>21953</v>
      </c>
      <c r="M64" s="49">
        <f t="shared" si="19"/>
        <v>21953</v>
      </c>
      <c r="N64" s="48">
        <v>0</v>
      </c>
      <c r="O64" s="48">
        <v>0</v>
      </c>
      <c r="P64" s="49">
        <f t="shared" si="20"/>
        <v>0</v>
      </c>
      <c r="Q64" s="50" t="s">
        <v>45</v>
      </c>
      <c r="R64" s="51"/>
    </row>
    <row r="65" spans="1:17" s="52" customFormat="1" ht="29" x14ac:dyDescent="0.35">
      <c r="A65" s="55" t="s">
        <v>39</v>
      </c>
      <c r="B65" s="56" t="s">
        <v>130</v>
      </c>
      <c r="C65" s="57" t="s">
        <v>131</v>
      </c>
      <c r="D65" s="46">
        <v>46112</v>
      </c>
      <c r="E65" s="47">
        <f t="shared" si="16"/>
        <v>0</v>
      </c>
      <c r="F65" s="48">
        <f t="shared" si="16"/>
        <v>1629711.1</v>
      </c>
      <c r="G65" s="49">
        <f t="shared" si="17"/>
        <v>1629711.1</v>
      </c>
      <c r="H65" s="58">
        <v>0</v>
      </c>
      <c r="I65" s="59">
        <f>1621711.1+8000</f>
        <v>1629711.1</v>
      </c>
      <c r="J65" s="49">
        <f t="shared" si="18"/>
        <v>1629711.1</v>
      </c>
      <c r="K65" s="48">
        <v>0</v>
      </c>
      <c r="L65" s="59">
        <v>0</v>
      </c>
      <c r="M65" s="49">
        <f t="shared" si="19"/>
        <v>0</v>
      </c>
      <c r="N65" s="59">
        <v>0</v>
      </c>
      <c r="O65" s="59">
        <v>0</v>
      </c>
      <c r="P65" s="49">
        <f t="shared" si="20"/>
        <v>0</v>
      </c>
      <c r="Q65" s="60"/>
    </row>
    <row r="66" spans="1:17" s="52" customFormat="1" x14ac:dyDescent="0.35">
      <c r="A66" s="55" t="s">
        <v>39</v>
      </c>
      <c r="B66" s="56" t="s">
        <v>132</v>
      </c>
      <c r="C66" s="56" t="s">
        <v>133</v>
      </c>
      <c r="D66" s="46">
        <v>46112</v>
      </c>
      <c r="E66" s="47">
        <f t="shared" ref="E66:E67" si="21">H66+K66+N66</f>
        <v>0</v>
      </c>
      <c r="F66" s="48">
        <f t="shared" ref="F66:F67" si="22">I66+L66+O66</f>
        <v>3243422.2</v>
      </c>
      <c r="G66" s="49">
        <f t="shared" si="17"/>
        <v>3243422.2</v>
      </c>
      <c r="H66" s="59">
        <v>0</v>
      </c>
      <c r="I66" s="59">
        <v>3243422.2</v>
      </c>
      <c r="J66" s="49">
        <f t="shared" si="18"/>
        <v>3243422.2</v>
      </c>
      <c r="K66" s="48">
        <v>0</v>
      </c>
      <c r="L66" s="59">
        <v>0</v>
      </c>
      <c r="M66" s="49">
        <f t="shared" si="19"/>
        <v>0</v>
      </c>
      <c r="N66" s="59">
        <v>0</v>
      </c>
      <c r="O66" s="59">
        <v>0</v>
      </c>
      <c r="P66" s="49">
        <f t="shared" si="20"/>
        <v>0</v>
      </c>
      <c r="Q66" s="60"/>
    </row>
    <row r="67" spans="1:17" s="52" customFormat="1" ht="29" x14ac:dyDescent="0.35">
      <c r="A67" s="55" t="s">
        <v>39</v>
      </c>
      <c r="B67" s="56" t="s">
        <v>148</v>
      </c>
      <c r="C67" s="57" t="s">
        <v>149</v>
      </c>
      <c r="D67" s="46">
        <v>46112</v>
      </c>
      <c r="E67" s="47">
        <f t="shared" si="21"/>
        <v>0</v>
      </c>
      <c r="F67" s="48">
        <f t="shared" si="22"/>
        <v>3483333.7</v>
      </c>
      <c r="G67" s="49">
        <f t="shared" si="17"/>
        <v>3483333.7</v>
      </c>
      <c r="H67" s="59">
        <v>0</v>
      </c>
      <c r="I67" s="59">
        <v>3483333.7</v>
      </c>
      <c r="J67" s="49">
        <f t="shared" si="18"/>
        <v>3483333.7</v>
      </c>
      <c r="K67" s="48">
        <v>0</v>
      </c>
      <c r="L67" s="59">
        <v>0</v>
      </c>
      <c r="M67" s="49">
        <f t="shared" si="19"/>
        <v>0</v>
      </c>
      <c r="N67" s="59">
        <v>0</v>
      </c>
      <c r="O67" s="59">
        <v>0</v>
      </c>
      <c r="P67" s="49">
        <f t="shared" si="20"/>
        <v>0</v>
      </c>
      <c r="Q67" s="60"/>
    </row>
    <row r="68" spans="1:17" s="52" customFormat="1" ht="102" thickBot="1" x14ac:dyDescent="0.4">
      <c r="A68" s="61" t="s">
        <v>39</v>
      </c>
      <c r="B68" s="62" t="s">
        <v>150</v>
      </c>
      <c r="C68" s="63" t="s">
        <v>151</v>
      </c>
      <c r="D68" s="64">
        <v>45748</v>
      </c>
      <c r="E68" s="65">
        <v>0</v>
      </c>
      <c r="F68" s="65">
        <v>125000</v>
      </c>
      <c r="G68" s="66">
        <f t="shared" si="17"/>
        <v>125000</v>
      </c>
      <c r="H68" s="65">
        <v>0</v>
      </c>
      <c r="I68" s="65">
        <v>125000</v>
      </c>
      <c r="J68" s="65">
        <f t="shared" si="18"/>
        <v>125000</v>
      </c>
      <c r="K68" s="65">
        <v>0</v>
      </c>
      <c r="L68" s="65">
        <v>0</v>
      </c>
      <c r="M68" s="65">
        <f t="shared" si="19"/>
        <v>0</v>
      </c>
      <c r="N68" s="65">
        <v>0</v>
      </c>
      <c r="O68" s="65">
        <v>0</v>
      </c>
      <c r="P68" s="65">
        <f t="shared" si="20"/>
        <v>0</v>
      </c>
      <c r="Q68" s="67"/>
    </row>
    <row r="69" spans="1:17" s="52" customFormat="1" x14ac:dyDescent="0.35">
      <c r="C69" s="68"/>
      <c r="D69" s="69"/>
      <c r="E69" s="70">
        <f>SUM(E4:E68)</f>
        <v>56456800</v>
      </c>
      <c r="F69" s="70">
        <f t="shared" ref="F69:P69" si="23">SUM(F4:F68)</f>
        <v>39653677.000000007</v>
      </c>
      <c r="G69" s="70">
        <f t="shared" si="23"/>
        <v>96110477</v>
      </c>
      <c r="H69" s="70">
        <f t="shared" si="23"/>
        <v>21057282</v>
      </c>
      <c r="I69" s="70">
        <f t="shared" si="23"/>
        <v>19523217</v>
      </c>
      <c r="J69" s="70">
        <f t="shared" si="23"/>
        <v>40580499.000000007</v>
      </c>
      <c r="K69" s="70">
        <f t="shared" si="23"/>
        <v>26399518</v>
      </c>
      <c r="L69" s="70">
        <f t="shared" si="23"/>
        <v>20130460</v>
      </c>
      <c r="M69" s="70">
        <f t="shared" si="23"/>
        <v>46529978</v>
      </c>
      <c r="N69" s="70">
        <f t="shared" si="23"/>
        <v>9000000</v>
      </c>
      <c r="O69" s="70">
        <f t="shared" si="23"/>
        <v>0</v>
      </c>
      <c r="P69" s="70">
        <f t="shared" si="23"/>
        <v>9000000</v>
      </c>
    </row>
    <row r="70" spans="1:17" s="52" customFormat="1" x14ac:dyDescent="0.35">
      <c r="D70" s="69"/>
      <c r="E70" s="69"/>
      <c r="F70" s="69"/>
      <c r="G70" s="69"/>
      <c r="H70" s="69"/>
      <c r="I70" s="71"/>
      <c r="J70" s="69"/>
      <c r="K70" s="69"/>
      <c r="L70" s="69"/>
      <c r="M70" s="69"/>
      <c r="N70" s="69"/>
      <c r="O70" s="69"/>
      <c r="P70" s="69"/>
    </row>
    <row r="71" spans="1:17" s="52" customFormat="1" x14ac:dyDescent="0.35">
      <c r="D71" s="69"/>
      <c r="E71" s="69"/>
      <c r="F71" s="69"/>
      <c r="G71" s="69"/>
      <c r="H71" s="69"/>
      <c r="I71" s="72"/>
      <c r="J71" s="71"/>
      <c r="K71" s="69"/>
      <c r="L71" s="69"/>
      <c r="M71" s="69"/>
      <c r="N71" s="69"/>
      <c r="O71" s="69"/>
      <c r="P71" s="69"/>
    </row>
  </sheetData>
  <mergeCells count="9">
    <mergeCell ref="A1:Q1"/>
    <mergeCell ref="A2:A3"/>
    <mergeCell ref="B2:B3"/>
    <mergeCell ref="C2:C3"/>
    <mergeCell ref="D2:D3"/>
    <mergeCell ref="E2:G2"/>
    <mergeCell ref="H2:J2"/>
    <mergeCell ref="K2:M2"/>
    <mergeCell ref="N2:P2"/>
  </mergeCells>
  <dataValidations count="1">
    <dataValidation type="list" allowBlank="1" showInputMessage="1" showErrorMessage="1" sqref="A4 A8:A13" xr:uid="{4DC77E57-F594-4AB3-A1F6-1BD19DB07C33}">
      <formula1>"Bus priority infrastructure, Other bus infrastructure, Bus service support, Fares support, Ticketing reform, Other"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EE603-B492-4297-BCD7-AF3BA8977B37}">
  <dimension ref="A1:A13"/>
  <sheetViews>
    <sheetView workbookViewId="0">
      <selection activeCell="A23" sqref="A23"/>
    </sheetView>
  </sheetViews>
  <sheetFormatPr defaultRowHeight="14.5" x14ac:dyDescent="0.35"/>
  <cols>
    <col min="1" max="1" width="38.1796875" customWidth="1"/>
  </cols>
  <sheetData>
    <row r="1" spans="1:1" x14ac:dyDescent="0.35">
      <c r="A1" t="s">
        <v>134</v>
      </c>
    </row>
    <row r="2" spans="1:1" x14ac:dyDescent="0.35">
      <c r="A2" t="s">
        <v>21</v>
      </c>
    </row>
    <row r="3" spans="1:1" x14ac:dyDescent="0.35">
      <c r="A3" t="s">
        <v>28</v>
      </c>
    </row>
    <row r="4" spans="1:1" x14ac:dyDescent="0.35">
      <c r="A4" t="s">
        <v>107</v>
      </c>
    </row>
    <row r="5" spans="1:1" x14ac:dyDescent="0.35">
      <c r="A5" t="s">
        <v>26</v>
      </c>
    </row>
    <row r="6" spans="1:1" x14ac:dyDescent="0.35">
      <c r="A6" t="s">
        <v>135</v>
      </c>
    </row>
    <row r="7" spans="1:1" x14ac:dyDescent="0.35">
      <c r="A7" t="s">
        <v>77</v>
      </c>
    </row>
    <row r="8" spans="1:1" x14ac:dyDescent="0.35">
      <c r="A8" t="s">
        <v>79</v>
      </c>
    </row>
    <row r="9" spans="1:1" x14ac:dyDescent="0.35">
      <c r="A9" t="s">
        <v>136</v>
      </c>
    </row>
    <row r="10" spans="1:1" x14ac:dyDescent="0.35">
      <c r="A10" t="s">
        <v>112</v>
      </c>
    </row>
    <row r="11" spans="1:1" x14ac:dyDescent="0.35">
      <c r="A11" t="s">
        <v>137</v>
      </c>
    </row>
    <row r="12" spans="1:1" x14ac:dyDescent="0.35">
      <c r="A12" t="s">
        <v>73</v>
      </c>
    </row>
    <row r="13" spans="1:1" x14ac:dyDescent="0.35">
      <c r="A13" t="s">
        <v>138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752B3BA570EE488DB0AF877E100B9A" ma:contentTypeVersion="11" ma:contentTypeDescription="Create a new document." ma:contentTypeScope="" ma:versionID="4ce2b217c62393c4e6e94823b08db02a">
  <xsd:schema xmlns:xsd="http://www.w3.org/2001/XMLSchema" xmlns:xs="http://www.w3.org/2001/XMLSchema" xmlns:p="http://schemas.microsoft.com/office/2006/metadata/properties" xmlns:ns2="7eb24d0f-ba65-483a-8f05-4b37b31f14b8" xmlns:ns3="1542c9e8-6c70-44a9-a8fc-8caf1d612150" targetNamespace="http://schemas.microsoft.com/office/2006/metadata/properties" ma:root="true" ma:fieldsID="1174a8b2364f6ad8ef3d126fca6ccb64" ns2:_="" ns3:_="">
    <xsd:import namespace="7eb24d0f-ba65-483a-8f05-4b37b31f14b8"/>
    <xsd:import namespace="1542c9e8-6c70-44a9-a8fc-8caf1d6121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b24d0f-ba65-483a-8f05-4b37b31f14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2976cec-d0ce-485f-bc4a-34973482e7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42c9e8-6c70-44a9-a8fc-8caf1d61215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07be0d8-9a20-4213-b874-49e3a15cfac5}" ma:internalName="TaxCatchAll" ma:showField="CatchAllData" ma:web="1542c9e8-6c70-44a9-a8fc-8caf1d6121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542c9e8-6c70-44a9-a8fc-8caf1d612150" xsi:nil="true"/>
    <lcf76f155ced4ddcb4097134ff3c332f xmlns="7eb24d0f-ba65-483a-8f05-4b37b31f14b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FE787B7-483C-4134-A3A8-2921BCDA8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b24d0f-ba65-483a-8f05-4b37b31f14b8"/>
    <ds:schemaRef ds:uri="1542c9e8-6c70-44a9-a8fc-8caf1d6121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1CD418-33AA-45FF-B589-85420159B791}">
  <ds:schemaRefs>
    <ds:schemaRef ds:uri="http://schemas.microsoft.com/sharepoint/v3/contenttype/forms"/>
  </ds:schemaRefs>
</ds:datastoreItem>
</file>

<file path=customXml/itemProps3.xml><?xml version="1.0" encoding="utf-8"?>
<ds:datastoreItem xmlns:ds="http://schemas.openxmlformats.org/officeDocument/2006/customXml" ds:itemID="{FFD59083-B6FC-4428-88D4-91FE3A6645E8}">
  <ds:schemaRefs>
    <ds:schemaRef ds:uri="http://schemas.microsoft.com/office/2006/metadata/properties"/>
    <ds:schemaRef ds:uri="http://schemas.microsoft.com/office/infopath/2007/PartnerControls"/>
    <ds:schemaRef ds:uri="1542c9e8-6c70-44a9-a8fc-8caf1d612150"/>
    <ds:schemaRef ds:uri="7eb24d0f-ba65-483a-8f05-4b37b31f14b8"/>
  </ds:schemaRefs>
</ds:datastoreItem>
</file>

<file path=docMetadata/LabelInfo.xml><?xml version="1.0" encoding="utf-8"?>
<clbl:labelList xmlns:clbl="http://schemas.microsoft.com/office/2020/mipLabelMetadata">
  <clbl:label id="{28b782fb-41e1-48ea-bfc3-ad7558ce7136}" enabled="0" method="" siteId="{28b782fb-41e1-48ea-bfc3-ad7558ce7136}" removed="1"/>
  <clbl:label id="{8fd7c08e-9c24-436d-a6ad-a8ecb8394d49}" enabled="1" method="Standard" siteId="{6e5a37bb-a961-4e4f-baae-2798a2245f3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LTA's</vt:lpstr>
      <vt:lpstr>Scheme categories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RichardH Walker</dc:creator>
  <cp:keywords/>
  <dc:description/>
  <cp:lastModifiedBy>Alex Linton</cp:lastModifiedBy>
  <cp:revision/>
  <dcterms:created xsi:type="dcterms:W3CDTF">2024-04-17T13:52:50Z</dcterms:created>
  <dcterms:modified xsi:type="dcterms:W3CDTF">2025-06-05T12:32:45Z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0x010100D3752B3BA570EE488DB0AF877E100B9A</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2025-06-05T11:16:24Z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dd489f0a-91b7-44a9-957f-986ddf2268ba</vt:lpwstr>
  </property>
  <property fmtid="{D5CDD505-2E9C-101B-9397-08002B2CF9AE}" pid="9" name="MSIP_Label_defa4170-0d19-0005-0004-bc88714345d2_ActionId">
    <vt:lpwstr>918b162d-e348-4810-9fbc-1cb7a94b8cea</vt:lpwstr>
  </property>
  <property fmtid="{D5CDD505-2E9C-101B-9397-08002B2CF9AE}" pid="10" name="MSIP_Label_defa4170-0d19-0005-0004-bc88714345d2_ContentBits">
    <vt:lpwstr>0</vt:lpwstr>
  </property>
</Properties>
</file>